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49. 　　50音別　顧客業務管理\21   か\こ\小林　龍様（宇部）\浴室工事\"/>
    </mc:Choice>
  </mc:AlternateContent>
  <bookViews>
    <workbookView xWindow="0" yWindow="0" windowWidth="19200" windowHeight="11610" firstSheet="2" activeTab="3"/>
  </bookViews>
  <sheets>
    <sheet name="詳細見積表紙" sheetId="6" state="hidden" r:id="rId1"/>
    <sheet name="実行予算" sheetId="1" state="hidden" r:id="rId2"/>
    <sheet name="原価" sheetId="8" r:id="rId3"/>
    <sheet name="内訳明細書" sheetId="5" r:id="rId4"/>
    <sheet name="見積書表紙" sheetId="7" r:id="rId5"/>
    <sheet name="表紙" sheetId="3" r:id="rId6"/>
  </sheets>
  <definedNames>
    <definedName name="_xlnm.Print_Area" localSheetId="2">原価!$A$2:$H$298</definedName>
    <definedName name="_xlnm.Print_Area" localSheetId="1">実行予算!$B$1:$I$162</definedName>
    <definedName name="_xlnm.Print_Area" localSheetId="0">詳細見積表紙!$A$1:$R$33</definedName>
    <definedName name="_xlnm.Print_Area" localSheetId="3">内訳明細書!$A$1:$H$162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5" l="1"/>
  <c r="F33" i="5"/>
  <c r="G32" i="8" l="1"/>
  <c r="G31" i="8"/>
  <c r="B63" i="5" l="1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C62" i="5"/>
  <c r="B62" i="5"/>
  <c r="C61" i="5"/>
  <c r="B61" i="5"/>
  <c r="C60" i="5"/>
  <c r="B60" i="5"/>
  <c r="C59" i="5"/>
  <c r="B59" i="5"/>
  <c r="C58" i="5"/>
  <c r="B58" i="5"/>
  <c r="C57" i="5"/>
  <c r="B57" i="5"/>
  <c r="D58" i="5"/>
  <c r="D59" i="5"/>
  <c r="F34" i="5" l="1"/>
  <c r="F134" i="5" l="1"/>
  <c r="E134" i="5"/>
  <c r="D134" i="5"/>
  <c r="G134" i="5" s="1"/>
  <c r="C134" i="5"/>
  <c r="B134" i="5"/>
  <c r="F133" i="5"/>
  <c r="E133" i="5"/>
  <c r="D133" i="5"/>
  <c r="G133" i="5" s="1"/>
  <c r="C133" i="5"/>
  <c r="B133" i="5"/>
  <c r="F132" i="5"/>
  <c r="E132" i="5"/>
  <c r="D132" i="5"/>
  <c r="G132" i="5" s="1"/>
  <c r="C132" i="5"/>
  <c r="B132" i="5"/>
  <c r="E131" i="5"/>
  <c r="D131" i="5"/>
  <c r="G131" i="5" s="1"/>
  <c r="C131" i="5"/>
  <c r="B131" i="5"/>
  <c r="E130" i="5"/>
  <c r="D130" i="5"/>
  <c r="C130" i="5"/>
  <c r="B130" i="5"/>
  <c r="F129" i="5"/>
  <c r="E129" i="5"/>
  <c r="D129" i="5"/>
  <c r="G129" i="5" s="1"/>
  <c r="C129" i="5"/>
  <c r="B129" i="5"/>
  <c r="F128" i="5"/>
  <c r="E128" i="5"/>
  <c r="D128" i="5"/>
  <c r="C128" i="5"/>
  <c r="B128" i="5"/>
  <c r="E127" i="5"/>
  <c r="D127" i="5"/>
  <c r="C127" i="5"/>
  <c r="B127" i="5"/>
  <c r="F126" i="5"/>
  <c r="E126" i="5"/>
  <c r="D126" i="5"/>
  <c r="G126" i="5" s="1"/>
  <c r="C126" i="5"/>
  <c r="B126" i="5"/>
  <c r="E125" i="5"/>
  <c r="D125" i="5"/>
  <c r="G125" i="5" s="1"/>
  <c r="C125" i="5"/>
  <c r="B125" i="5"/>
  <c r="F124" i="5"/>
  <c r="E124" i="5"/>
  <c r="D124" i="5"/>
  <c r="G124" i="5" s="1"/>
  <c r="C124" i="5"/>
  <c r="B124" i="5"/>
  <c r="E123" i="5"/>
  <c r="D123" i="5"/>
  <c r="C123" i="5"/>
  <c r="B123" i="5"/>
  <c r="E122" i="5"/>
  <c r="D122" i="5"/>
  <c r="G122" i="5" s="1"/>
  <c r="C122" i="5"/>
  <c r="B122" i="5"/>
  <c r="E121" i="5"/>
  <c r="D121" i="5"/>
  <c r="G121" i="5" s="1"/>
  <c r="C121" i="5"/>
  <c r="B121" i="5"/>
  <c r="F120" i="5"/>
  <c r="E120" i="5"/>
  <c r="D120" i="5"/>
  <c r="G120" i="5" s="1"/>
  <c r="C120" i="5"/>
  <c r="B120" i="5"/>
  <c r="E119" i="5"/>
  <c r="D119" i="5"/>
  <c r="G119" i="5" s="1"/>
  <c r="C119" i="5"/>
  <c r="B119" i="5"/>
  <c r="F118" i="5"/>
  <c r="E118" i="5"/>
  <c r="D118" i="5"/>
  <c r="G118" i="5" s="1"/>
  <c r="C118" i="5"/>
  <c r="B118" i="5"/>
  <c r="E117" i="5"/>
  <c r="D117" i="5"/>
  <c r="C117" i="5"/>
  <c r="B117" i="5"/>
  <c r="E116" i="5"/>
  <c r="D116" i="5"/>
  <c r="C116" i="5"/>
  <c r="B116" i="5"/>
  <c r="E115" i="5"/>
  <c r="D115" i="5"/>
  <c r="C115" i="5"/>
  <c r="B115" i="5"/>
  <c r="E114" i="5"/>
  <c r="D114" i="5"/>
  <c r="G114" i="5" s="1"/>
  <c r="C114" i="5"/>
  <c r="B114" i="5"/>
  <c r="F113" i="5"/>
  <c r="E113" i="5"/>
  <c r="D113" i="5"/>
  <c r="G113" i="5" s="1"/>
  <c r="C113" i="5"/>
  <c r="B113" i="5"/>
  <c r="E112" i="5"/>
  <c r="D112" i="5"/>
  <c r="C112" i="5"/>
  <c r="B112" i="5"/>
  <c r="F111" i="5"/>
  <c r="E111" i="5"/>
  <c r="D111" i="5"/>
  <c r="C111" i="5"/>
  <c r="B111" i="5"/>
  <c r="F104" i="5"/>
  <c r="F103" i="5"/>
  <c r="F102" i="5"/>
  <c r="F101" i="5"/>
  <c r="E101" i="5"/>
  <c r="D101" i="5"/>
  <c r="G101" i="5" s="1"/>
  <c r="C101" i="5"/>
  <c r="B101" i="5"/>
  <c r="F100" i="5"/>
  <c r="E100" i="5"/>
  <c r="D100" i="5"/>
  <c r="C100" i="5"/>
  <c r="B100" i="5"/>
  <c r="F99" i="5"/>
  <c r="E99" i="5"/>
  <c r="D99" i="5"/>
  <c r="G99" i="5" s="1"/>
  <c r="C99" i="5"/>
  <c r="B99" i="5"/>
  <c r="F98" i="5"/>
  <c r="E98" i="5"/>
  <c r="D98" i="5"/>
  <c r="C98" i="5"/>
  <c r="B98" i="5"/>
  <c r="F97" i="5"/>
  <c r="E97" i="5"/>
  <c r="D97" i="5"/>
  <c r="G97" i="5" s="1"/>
  <c r="C97" i="5"/>
  <c r="B97" i="5"/>
  <c r="F96" i="5"/>
  <c r="E96" i="5"/>
  <c r="D96" i="5"/>
  <c r="C96" i="5"/>
  <c r="B96" i="5"/>
  <c r="F95" i="5"/>
  <c r="E95" i="5"/>
  <c r="D95" i="5"/>
  <c r="G95" i="5" s="1"/>
  <c r="C95" i="5"/>
  <c r="B95" i="5"/>
  <c r="F94" i="5"/>
  <c r="E94" i="5"/>
  <c r="D94" i="5"/>
  <c r="C94" i="5"/>
  <c r="B94" i="5"/>
  <c r="F93" i="5"/>
  <c r="E93" i="5"/>
  <c r="D93" i="5"/>
  <c r="G93" i="5" s="1"/>
  <c r="C93" i="5"/>
  <c r="B93" i="5"/>
  <c r="F92" i="5"/>
  <c r="E92" i="5"/>
  <c r="D92" i="5"/>
  <c r="C92" i="5"/>
  <c r="B92" i="5"/>
  <c r="F91" i="5"/>
  <c r="E91" i="5"/>
  <c r="D91" i="5"/>
  <c r="G91" i="5" s="1"/>
  <c r="C91" i="5"/>
  <c r="B91" i="5"/>
  <c r="E90" i="5"/>
  <c r="D90" i="5"/>
  <c r="C90" i="5"/>
  <c r="B90" i="5"/>
  <c r="E89" i="5"/>
  <c r="D89" i="5"/>
  <c r="C89" i="5"/>
  <c r="B89" i="5"/>
  <c r="F88" i="5"/>
  <c r="E88" i="5"/>
  <c r="D88" i="5"/>
  <c r="C88" i="5"/>
  <c r="B88" i="5"/>
  <c r="E87" i="5"/>
  <c r="D87" i="5"/>
  <c r="C87" i="5"/>
  <c r="B87" i="5"/>
  <c r="F86" i="5"/>
  <c r="E86" i="5"/>
  <c r="D86" i="5"/>
  <c r="C86" i="5"/>
  <c r="B86" i="5"/>
  <c r="E85" i="5"/>
  <c r="D85" i="5"/>
  <c r="C85" i="5"/>
  <c r="B85" i="5"/>
  <c r="F84" i="5"/>
  <c r="E84" i="5"/>
  <c r="D84" i="5"/>
  <c r="C84" i="5"/>
  <c r="B84" i="5"/>
  <c r="E80" i="5"/>
  <c r="D80" i="5"/>
  <c r="C80" i="5"/>
  <c r="B80" i="5"/>
  <c r="F79" i="5"/>
  <c r="E79" i="5"/>
  <c r="D79" i="5"/>
  <c r="G79" i="5" s="1"/>
  <c r="C79" i="5"/>
  <c r="B79" i="5"/>
  <c r="F78" i="5"/>
  <c r="E78" i="5"/>
  <c r="D78" i="5"/>
  <c r="G78" i="5" s="1"/>
  <c r="C78" i="5"/>
  <c r="B78" i="5"/>
  <c r="F77" i="5"/>
  <c r="E77" i="5"/>
  <c r="D77" i="5"/>
  <c r="G77" i="5" s="1"/>
  <c r="C77" i="5"/>
  <c r="B77" i="5"/>
  <c r="F76" i="5"/>
  <c r="E76" i="5"/>
  <c r="D76" i="5"/>
  <c r="G76" i="5" s="1"/>
  <c r="C76" i="5"/>
  <c r="B76" i="5"/>
  <c r="F75" i="5"/>
  <c r="E75" i="5"/>
  <c r="D75" i="5"/>
  <c r="G75" i="5" s="1"/>
  <c r="C75" i="5"/>
  <c r="B75" i="5"/>
  <c r="F74" i="5"/>
  <c r="E74" i="5"/>
  <c r="D74" i="5"/>
  <c r="G74" i="5" s="1"/>
  <c r="C74" i="5"/>
  <c r="B74" i="5"/>
  <c r="F73" i="5"/>
  <c r="E73" i="5"/>
  <c r="D73" i="5"/>
  <c r="G73" i="5" s="1"/>
  <c r="C73" i="5"/>
  <c r="B73" i="5"/>
  <c r="F72" i="5"/>
  <c r="E72" i="5"/>
  <c r="D72" i="5"/>
  <c r="G72" i="5" s="1"/>
  <c r="C72" i="5"/>
  <c r="B72" i="5"/>
  <c r="F71" i="5"/>
  <c r="E71" i="5"/>
  <c r="D71" i="5"/>
  <c r="G71" i="5" s="1"/>
  <c r="C71" i="5"/>
  <c r="B71" i="5"/>
  <c r="F70" i="5"/>
  <c r="E70" i="5"/>
  <c r="D70" i="5"/>
  <c r="G70" i="5" s="1"/>
  <c r="C70" i="5"/>
  <c r="B70" i="5"/>
  <c r="F69" i="5"/>
  <c r="E69" i="5"/>
  <c r="D69" i="5"/>
  <c r="G69" i="5" s="1"/>
  <c r="F68" i="5"/>
  <c r="E68" i="5"/>
  <c r="D68" i="5"/>
  <c r="G68" i="5" s="1"/>
  <c r="F67" i="5"/>
  <c r="E67" i="5"/>
  <c r="D67" i="5"/>
  <c r="G67" i="5" s="1"/>
  <c r="E66" i="5"/>
  <c r="D66" i="5"/>
  <c r="E65" i="5"/>
  <c r="D65" i="5"/>
  <c r="G65" i="5" s="1"/>
  <c r="E64" i="5"/>
  <c r="D64" i="5"/>
  <c r="G64" i="5" s="1"/>
  <c r="F63" i="5"/>
  <c r="E63" i="5"/>
  <c r="D63" i="5"/>
  <c r="G63" i="5" s="1"/>
  <c r="F62" i="5"/>
  <c r="E62" i="5"/>
  <c r="D62" i="5"/>
  <c r="F61" i="5"/>
  <c r="E61" i="5"/>
  <c r="D61" i="5"/>
  <c r="G61" i="5" s="1"/>
  <c r="E60" i="5"/>
  <c r="D60" i="5"/>
  <c r="F59" i="5"/>
  <c r="G59" i="5" s="1"/>
  <c r="E59" i="5"/>
  <c r="G58" i="5"/>
  <c r="E58" i="5"/>
  <c r="F57" i="5"/>
  <c r="E57" i="5"/>
  <c r="D57" i="5"/>
  <c r="F53" i="5"/>
  <c r="E53" i="5"/>
  <c r="D53" i="5"/>
  <c r="G53" i="5" s="1"/>
  <c r="C53" i="5"/>
  <c r="B53" i="5"/>
  <c r="F52" i="5"/>
  <c r="E52" i="5"/>
  <c r="D52" i="5"/>
  <c r="C52" i="5"/>
  <c r="B52" i="5"/>
  <c r="F51" i="5"/>
  <c r="E51" i="5"/>
  <c r="D51" i="5"/>
  <c r="G51" i="5" s="1"/>
  <c r="C51" i="5"/>
  <c r="B51" i="5"/>
  <c r="F50" i="5"/>
  <c r="E50" i="5"/>
  <c r="D50" i="5"/>
  <c r="C50" i="5"/>
  <c r="B50" i="5"/>
  <c r="F49" i="5"/>
  <c r="E49" i="5"/>
  <c r="D49" i="5"/>
  <c r="G49" i="5" s="1"/>
  <c r="C49" i="5"/>
  <c r="B49" i="5"/>
  <c r="F48" i="5"/>
  <c r="E48" i="5"/>
  <c r="D48" i="5"/>
  <c r="C48" i="5"/>
  <c r="B48" i="5"/>
  <c r="F47" i="5"/>
  <c r="E47" i="5"/>
  <c r="D47" i="5"/>
  <c r="G47" i="5" s="1"/>
  <c r="C47" i="5"/>
  <c r="B47" i="5"/>
  <c r="F46" i="5"/>
  <c r="E46" i="5"/>
  <c r="D46" i="5"/>
  <c r="C46" i="5"/>
  <c r="B46" i="5"/>
  <c r="F45" i="5"/>
  <c r="E45" i="5"/>
  <c r="D45" i="5"/>
  <c r="G45" i="5" s="1"/>
  <c r="C45" i="5"/>
  <c r="B45" i="5"/>
  <c r="F44" i="5"/>
  <c r="E44" i="5"/>
  <c r="D44" i="5"/>
  <c r="C44" i="5"/>
  <c r="B44" i="5"/>
  <c r="F43" i="5"/>
  <c r="E43" i="5"/>
  <c r="D43" i="5"/>
  <c r="G43" i="5" s="1"/>
  <c r="C43" i="5"/>
  <c r="B43" i="5"/>
  <c r="F42" i="5"/>
  <c r="E42" i="5"/>
  <c r="D42" i="5"/>
  <c r="C42" i="5"/>
  <c r="B42" i="5"/>
  <c r="F41" i="5"/>
  <c r="E41" i="5"/>
  <c r="D41" i="5"/>
  <c r="G41" i="5" s="1"/>
  <c r="C41" i="5"/>
  <c r="B41" i="5"/>
  <c r="F40" i="5"/>
  <c r="E40" i="5"/>
  <c r="D40" i="5"/>
  <c r="C40" i="5"/>
  <c r="B40" i="5"/>
  <c r="F39" i="5"/>
  <c r="E39" i="5"/>
  <c r="D39" i="5"/>
  <c r="G39" i="5" s="1"/>
  <c r="C39" i="5"/>
  <c r="B39" i="5"/>
  <c r="F38" i="5"/>
  <c r="E38" i="5"/>
  <c r="D38" i="5"/>
  <c r="C38" i="5"/>
  <c r="B38" i="5"/>
  <c r="E37" i="5"/>
  <c r="D37" i="5"/>
  <c r="B37" i="5"/>
  <c r="E36" i="5"/>
  <c r="D36" i="5"/>
  <c r="C36" i="5"/>
  <c r="B36" i="5"/>
  <c r="F35" i="5"/>
  <c r="E35" i="5"/>
  <c r="D35" i="5"/>
  <c r="C35" i="5"/>
  <c r="B35" i="5"/>
  <c r="E34" i="5"/>
  <c r="D34" i="5"/>
  <c r="G34" i="5" s="1"/>
  <c r="C34" i="5"/>
  <c r="B34" i="5"/>
  <c r="E33" i="5"/>
  <c r="D33" i="5"/>
  <c r="C33" i="5"/>
  <c r="B33" i="5"/>
  <c r="B32" i="5"/>
  <c r="E30" i="5"/>
  <c r="D30" i="5"/>
  <c r="C30" i="5"/>
  <c r="B30" i="5"/>
  <c r="G130" i="5" l="1"/>
  <c r="G38" i="5"/>
  <c r="G40" i="5"/>
  <c r="G42" i="5"/>
  <c r="G44" i="5"/>
  <c r="G46" i="5"/>
  <c r="G48" i="5"/>
  <c r="G50" i="5"/>
  <c r="G52" i="5"/>
  <c r="G88" i="5"/>
  <c r="G90" i="5"/>
  <c r="G92" i="5"/>
  <c r="G94" i="5"/>
  <c r="G96" i="5"/>
  <c r="G98" i="5"/>
  <c r="G100" i="5"/>
  <c r="G37" i="5"/>
  <c r="G66" i="5"/>
  <c r="G62" i="5"/>
  <c r="G60" i="5"/>
  <c r="G128" i="5"/>
  <c r="G127" i="5"/>
  <c r="G123" i="5"/>
  <c r="G117" i="5"/>
  <c r="G116" i="5"/>
  <c r="G115" i="5"/>
  <c r="G112" i="5"/>
  <c r="G89" i="5"/>
  <c r="G87" i="5"/>
  <c r="G85" i="5"/>
  <c r="G86" i="5"/>
  <c r="G36" i="5"/>
  <c r="G35" i="5"/>
  <c r="G33" i="5"/>
  <c r="G32" i="5"/>
  <c r="G31" i="5"/>
  <c r="G34" i="8"/>
  <c r="G35" i="8"/>
  <c r="G36" i="8"/>
  <c r="G37" i="8"/>
  <c r="G38" i="8"/>
  <c r="G39" i="8"/>
  <c r="H246" i="5" l="1"/>
  <c r="H222" i="5"/>
  <c r="H219" i="5"/>
  <c r="H203" i="5"/>
  <c r="H192" i="5"/>
  <c r="H183" i="5"/>
  <c r="H177" i="5"/>
  <c r="H174" i="5"/>
  <c r="H173" i="5"/>
  <c r="H172" i="5"/>
  <c r="H171" i="5"/>
  <c r="H170" i="5"/>
  <c r="H169" i="5"/>
  <c r="H168" i="5"/>
  <c r="H167" i="5"/>
  <c r="H166" i="5"/>
  <c r="H165" i="5"/>
  <c r="H145" i="5"/>
  <c r="H144" i="5"/>
  <c r="H143" i="5"/>
  <c r="H142" i="5"/>
  <c r="H141" i="5"/>
  <c r="H140" i="5"/>
  <c r="H139" i="5"/>
  <c r="H138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30" i="5"/>
  <c r="G13" i="7" l="1"/>
  <c r="AU2" i="7"/>
  <c r="C297" i="5" l="1"/>
  <c r="A297" i="5"/>
  <c r="A296" i="5"/>
  <c r="A295" i="5"/>
  <c r="A294" i="5"/>
  <c r="A293" i="5"/>
  <c r="A292" i="5"/>
  <c r="A291" i="5"/>
  <c r="D270" i="5"/>
  <c r="C270" i="5"/>
  <c r="A270" i="5"/>
  <c r="A269" i="5"/>
  <c r="A268" i="5"/>
  <c r="A267" i="5"/>
  <c r="A266" i="5"/>
  <c r="A265" i="5"/>
  <c r="A264" i="5"/>
  <c r="F246" i="5"/>
  <c r="E246" i="5"/>
  <c r="D246" i="5"/>
  <c r="C246" i="5"/>
  <c r="B246" i="5"/>
  <c r="D243" i="5"/>
  <c r="C243" i="5"/>
  <c r="B243" i="5"/>
  <c r="A243" i="5"/>
  <c r="A242" i="5"/>
  <c r="A241" i="5"/>
  <c r="A240" i="5"/>
  <c r="A239" i="5"/>
  <c r="A238" i="5"/>
  <c r="A237" i="5"/>
  <c r="F233" i="5"/>
  <c r="E233" i="5"/>
  <c r="D233" i="5"/>
  <c r="C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D216" i="5"/>
  <c r="C216" i="5"/>
  <c r="B216" i="5"/>
  <c r="A216" i="5"/>
  <c r="F215" i="5"/>
  <c r="E215" i="5"/>
  <c r="D215" i="5"/>
  <c r="C215" i="5"/>
  <c r="B215" i="5"/>
  <c r="A215" i="5"/>
  <c r="F214" i="5"/>
  <c r="E214" i="5"/>
  <c r="D214" i="5"/>
  <c r="G214" i="5" s="1"/>
  <c r="C214" i="5"/>
  <c r="B214" i="5"/>
  <c r="A214" i="5"/>
  <c r="F213" i="5"/>
  <c r="E213" i="5"/>
  <c r="D213" i="5"/>
  <c r="C213" i="5"/>
  <c r="B213" i="5"/>
  <c r="A213" i="5"/>
  <c r="F212" i="5"/>
  <c r="E212" i="5"/>
  <c r="D212" i="5"/>
  <c r="C212" i="5"/>
  <c r="B212" i="5"/>
  <c r="A212" i="5"/>
  <c r="F211" i="5"/>
  <c r="E211" i="5"/>
  <c r="D211" i="5"/>
  <c r="C211" i="5"/>
  <c r="B211" i="5"/>
  <c r="A211" i="5"/>
  <c r="F210" i="5"/>
  <c r="E210" i="5"/>
  <c r="D210" i="5"/>
  <c r="G210" i="5" s="1"/>
  <c r="C210" i="5"/>
  <c r="B210" i="5"/>
  <c r="A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G207" i="5" s="1"/>
  <c r="C207" i="5"/>
  <c r="B207" i="5"/>
  <c r="F206" i="5"/>
  <c r="E206" i="5"/>
  <c r="D206" i="5"/>
  <c r="G206" i="5" s="1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G203" i="5" s="1"/>
  <c r="C203" i="5"/>
  <c r="B203" i="5"/>
  <c r="F202" i="5"/>
  <c r="E202" i="5"/>
  <c r="D202" i="5"/>
  <c r="G202" i="5" s="1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G199" i="5" s="1"/>
  <c r="C199" i="5"/>
  <c r="B199" i="5"/>
  <c r="F198" i="5"/>
  <c r="E198" i="5"/>
  <c r="D198" i="5"/>
  <c r="G198" i="5" s="1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G195" i="5" s="1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D189" i="5"/>
  <c r="C189" i="5"/>
  <c r="B189" i="5"/>
  <c r="A189" i="5"/>
  <c r="A188" i="5"/>
  <c r="A187" i="5"/>
  <c r="A186" i="5"/>
  <c r="A185" i="5"/>
  <c r="D184" i="5"/>
  <c r="A184" i="5"/>
  <c r="F183" i="5"/>
  <c r="E183" i="5"/>
  <c r="D183" i="5"/>
  <c r="C183" i="5"/>
  <c r="B183" i="5"/>
  <c r="A183" i="5"/>
  <c r="C179" i="5"/>
  <c r="C178" i="5"/>
  <c r="F177" i="5"/>
  <c r="E177" i="5"/>
  <c r="D177" i="5"/>
  <c r="C177" i="5"/>
  <c r="B177" i="5"/>
  <c r="C175" i="5"/>
  <c r="F174" i="5"/>
  <c r="E174" i="5"/>
  <c r="D174" i="5"/>
  <c r="C174" i="5"/>
  <c r="B174" i="5"/>
  <c r="F173" i="5"/>
  <c r="E173" i="5"/>
  <c r="D173" i="5"/>
  <c r="C173" i="5"/>
  <c r="F172" i="5"/>
  <c r="E172" i="5"/>
  <c r="D172" i="5"/>
  <c r="C172" i="5"/>
  <c r="F171" i="5"/>
  <c r="E171" i="5"/>
  <c r="D171" i="5"/>
  <c r="C171" i="5"/>
  <c r="F170" i="5"/>
  <c r="E170" i="5"/>
  <c r="D170" i="5"/>
  <c r="C170" i="5"/>
  <c r="F169" i="5"/>
  <c r="E169" i="5"/>
  <c r="D169" i="5"/>
  <c r="C169" i="5"/>
  <c r="F168" i="5"/>
  <c r="E168" i="5"/>
  <c r="D168" i="5"/>
  <c r="C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D162" i="5"/>
  <c r="C162" i="5"/>
  <c r="B162" i="5"/>
  <c r="A162" i="5"/>
  <c r="A161" i="5"/>
  <c r="A160" i="5"/>
  <c r="A159" i="5"/>
  <c r="A158" i="5"/>
  <c r="A157" i="5"/>
  <c r="A156" i="5"/>
  <c r="F153" i="5"/>
  <c r="E153" i="5"/>
  <c r="D153" i="5"/>
  <c r="C153" i="5"/>
  <c r="B153" i="5"/>
  <c r="F152" i="5"/>
  <c r="E152" i="5"/>
  <c r="D152" i="5"/>
  <c r="C152" i="5"/>
  <c r="B152" i="5"/>
  <c r="F150" i="5"/>
  <c r="E150" i="5"/>
  <c r="D150" i="5"/>
  <c r="B150" i="5"/>
  <c r="F149" i="5"/>
  <c r="E149" i="5"/>
  <c r="D149" i="5"/>
  <c r="G149" i="5" s="1"/>
  <c r="B149" i="5"/>
  <c r="F146" i="5"/>
  <c r="E146" i="5"/>
  <c r="D146" i="5"/>
  <c r="G146" i="5" s="1"/>
  <c r="C146" i="5"/>
  <c r="B146" i="5"/>
  <c r="F145" i="5"/>
  <c r="E145" i="5"/>
  <c r="D145" i="5"/>
  <c r="C145" i="5"/>
  <c r="B145" i="5"/>
  <c r="F144" i="5"/>
  <c r="E144" i="5"/>
  <c r="D144" i="5"/>
  <c r="C144" i="5"/>
  <c r="B144" i="5"/>
  <c r="F143" i="5"/>
  <c r="E143" i="5"/>
  <c r="D143" i="5"/>
  <c r="C143" i="5"/>
  <c r="B143" i="5"/>
  <c r="F142" i="5"/>
  <c r="E142" i="5"/>
  <c r="D142" i="5"/>
  <c r="C142" i="5"/>
  <c r="B142" i="5"/>
  <c r="E141" i="5"/>
  <c r="D141" i="5"/>
  <c r="C141" i="5"/>
  <c r="B141" i="5"/>
  <c r="F140" i="5"/>
  <c r="E140" i="5"/>
  <c r="D140" i="5"/>
  <c r="C140" i="5"/>
  <c r="B140" i="5"/>
  <c r="E139" i="5"/>
  <c r="D139" i="5"/>
  <c r="C139" i="5"/>
  <c r="B139" i="5"/>
  <c r="F138" i="5"/>
  <c r="E138" i="5"/>
  <c r="D138" i="5"/>
  <c r="C138" i="5"/>
  <c r="B138" i="5"/>
  <c r="D135" i="5"/>
  <c r="C135" i="5"/>
  <c r="B135" i="5"/>
  <c r="A135" i="5"/>
  <c r="A134" i="5"/>
  <c r="A133" i="5"/>
  <c r="A132" i="5"/>
  <c r="A131" i="5"/>
  <c r="A130" i="5"/>
  <c r="A129" i="5"/>
  <c r="A108" i="5"/>
  <c r="A107" i="5"/>
  <c r="A106" i="5"/>
  <c r="A105" i="5"/>
  <c r="A104" i="5"/>
  <c r="A103" i="5"/>
  <c r="A102" i="5"/>
  <c r="D81" i="5"/>
  <c r="C81" i="5"/>
  <c r="B81" i="5"/>
  <c r="A81" i="5"/>
  <c r="A80" i="5"/>
  <c r="A79" i="5"/>
  <c r="A78" i="5"/>
  <c r="A77" i="5"/>
  <c r="A76" i="5"/>
  <c r="A75" i="5"/>
  <c r="G183" i="5" l="1"/>
  <c r="G142" i="5"/>
  <c r="G152" i="5"/>
  <c r="G153" i="5"/>
  <c r="G177" i="5"/>
  <c r="G215" i="5"/>
  <c r="G222" i="5"/>
  <c r="G226" i="5"/>
  <c r="G230" i="5"/>
  <c r="G196" i="5"/>
  <c r="G233" i="5"/>
  <c r="G141" i="5"/>
  <c r="G145" i="5"/>
  <c r="G168" i="5"/>
  <c r="G171" i="5"/>
  <c r="G172" i="5"/>
  <c r="G211" i="5"/>
  <c r="G213" i="5"/>
  <c r="G221" i="5"/>
  <c r="G225" i="5"/>
  <c r="G229" i="5"/>
  <c r="G167" i="5"/>
  <c r="G173" i="5"/>
  <c r="G140" i="5"/>
  <c r="G144" i="5"/>
  <c r="G150" i="5"/>
  <c r="G169" i="5"/>
  <c r="G194" i="5"/>
  <c r="G139" i="5"/>
  <c r="G143" i="5"/>
  <c r="G166" i="5"/>
  <c r="G170" i="5"/>
  <c r="G174" i="5"/>
  <c r="G200" i="5"/>
  <c r="G204" i="5"/>
  <c r="G208" i="5"/>
  <c r="G212" i="5"/>
  <c r="G223" i="5"/>
  <c r="G227" i="5"/>
  <c r="G231" i="5"/>
  <c r="G193" i="5"/>
  <c r="G197" i="5"/>
  <c r="G201" i="5"/>
  <c r="G205" i="5"/>
  <c r="G209" i="5"/>
  <c r="G220" i="5"/>
  <c r="G224" i="5"/>
  <c r="G228" i="5"/>
  <c r="G232" i="5"/>
  <c r="D54" i="5"/>
  <c r="C54" i="5"/>
  <c r="B54" i="5"/>
  <c r="E297" i="8"/>
  <c r="D297" i="8"/>
  <c r="D297" i="5" s="1"/>
  <c r="B297" i="8"/>
  <c r="B297" i="5" s="1"/>
  <c r="H296" i="8"/>
  <c r="H296" i="5" s="1"/>
  <c r="F296" i="8"/>
  <c r="E296" i="8"/>
  <c r="E296" i="5" s="1"/>
  <c r="D296" i="8"/>
  <c r="D296" i="5" s="1"/>
  <c r="C296" i="8"/>
  <c r="C296" i="5" s="1"/>
  <c r="B296" i="8"/>
  <c r="B296" i="5" s="1"/>
  <c r="A296" i="8"/>
  <c r="H295" i="8"/>
  <c r="H295" i="5" s="1"/>
  <c r="F295" i="8"/>
  <c r="E295" i="8"/>
  <c r="E295" i="5" s="1"/>
  <c r="D295" i="8"/>
  <c r="D295" i="5" s="1"/>
  <c r="C295" i="8"/>
  <c r="C295" i="5" s="1"/>
  <c r="B295" i="8"/>
  <c r="B295" i="5" s="1"/>
  <c r="A295" i="8"/>
  <c r="H294" i="8"/>
  <c r="H294" i="5" s="1"/>
  <c r="F294" i="8"/>
  <c r="E294" i="8"/>
  <c r="E294" i="5" s="1"/>
  <c r="D294" i="8"/>
  <c r="D294" i="5" s="1"/>
  <c r="C294" i="8"/>
  <c r="C294" i="5" s="1"/>
  <c r="B294" i="8"/>
  <c r="B294" i="5" s="1"/>
  <c r="A294" i="8"/>
  <c r="H293" i="8"/>
  <c r="H293" i="5" s="1"/>
  <c r="F293" i="8"/>
  <c r="E293" i="8"/>
  <c r="E293" i="5" s="1"/>
  <c r="D293" i="8"/>
  <c r="D293" i="5" s="1"/>
  <c r="C293" i="8"/>
  <c r="C293" i="5" s="1"/>
  <c r="B293" i="8"/>
  <c r="B293" i="5" s="1"/>
  <c r="A293" i="8"/>
  <c r="H292" i="8"/>
  <c r="H292" i="5" s="1"/>
  <c r="F292" i="8"/>
  <c r="E292" i="8"/>
  <c r="E292" i="5" s="1"/>
  <c r="D292" i="8"/>
  <c r="D292" i="5" s="1"/>
  <c r="C292" i="8"/>
  <c r="C292" i="5" s="1"/>
  <c r="B292" i="8"/>
  <c r="B292" i="5" s="1"/>
  <c r="A292" i="8"/>
  <c r="H291" i="8"/>
  <c r="H291" i="5" s="1"/>
  <c r="F291" i="8"/>
  <c r="E291" i="8"/>
  <c r="E291" i="5" s="1"/>
  <c r="D291" i="8"/>
  <c r="D291" i="5" s="1"/>
  <c r="C291" i="8"/>
  <c r="C291" i="5" s="1"/>
  <c r="B291" i="8"/>
  <c r="B291" i="5" s="1"/>
  <c r="A291" i="8"/>
  <c r="H290" i="8"/>
  <c r="H290" i="5" s="1"/>
  <c r="F290" i="8"/>
  <c r="E290" i="8"/>
  <c r="E290" i="5" s="1"/>
  <c r="D290" i="8"/>
  <c r="D290" i="5" s="1"/>
  <c r="C290" i="8"/>
  <c r="C290" i="5" s="1"/>
  <c r="B290" i="8"/>
  <c r="B290" i="5" s="1"/>
  <c r="A290" i="8"/>
  <c r="H289" i="8"/>
  <c r="H289" i="5" s="1"/>
  <c r="F289" i="8"/>
  <c r="E289" i="8"/>
  <c r="E289" i="5" s="1"/>
  <c r="D289" i="8"/>
  <c r="D289" i="5" s="1"/>
  <c r="C289" i="8"/>
  <c r="C289" i="5" s="1"/>
  <c r="B289" i="8"/>
  <c r="B289" i="5" s="1"/>
  <c r="A289" i="8"/>
  <c r="H288" i="8"/>
  <c r="H288" i="5" s="1"/>
  <c r="F288" i="8"/>
  <c r="E288" i="8"/>
  <c r="E288" i="5" s="1"/>
  <c r="D288" i="8"/>
  <c r="D288" i="5" s="1"/>
  <c r="C288" i="8"/>
  <c r="C288" i="5" s="1"/>
  <c r="B288" i="8"/>
  <c r="B288" i="5" s="1"/>
  <c r="A288" i="8"/>
  <c r="H287" i="8"/>
  <c r="H287" i="5" s="1"/>
  <c r="F287" i="8"/>
  <c r="E287" i="8"/>
  <c r="E287" i="5" s="1"/>
  <c r="D287" i="8"/>
  <c r="D287" i="5" s="1"/>
  <c r="C287" i="8"/>
  <c r="C287" i="5" s="1"/>
  <c r="B287" i="8"/>
  <c r="B287" i="5" s="1"/>
  <c r="A287" i="8"/>
  <c r="H286" i="8"/>
  <c r="H286" i="5" s="1"/>
  <c r="F286" i="8"/>
  <c r="E286" i="8"/>
  <c r="E286" i="5" s="1"/>
  <c r="D286" i="8"/>
  <c r="D286" i="5" s="1"/>
  <c r="C286" i="8"/>
  <c r="C286" i="5" s="1"/>
  <c r="B286" i="8"/>
  <c r="B286" i="5" s="1"/>
  <c r="A286" i="8"/>
  <c r="H285" i="8"/>
  <c r="H285" i="5" s="1"/>
  <c r="F285" i="8"/>
  <c r="E285" i="8"/>
  <c r="E285" i="5" s="1"/>
  <c r="D285" i="8"/>
  <c r="D285" i="5" s="1"/>
  <c r="C285" i="8"/>
  <c r="C285" i="5" s="1"/>
  <c r="B285" i="8"/>
  <c r="B285" i="5" s="1"/>
  <c r="A285" i="8"/>
  <c r="H284" i="8"/>
  <c r="H284" i="5" s="1"/>
  <c r="F284" i="8"/>
  <c r="E284" i="8"/>
  <c r="E284" i="5" s="1"/>
  <c r="D284" i="8"/>
  <c r="D284" i="5" s="1"/>
  <c r="C284" i="8"/>
  <c r="C284" i="5" s="1"/>
  <c r="B284" i="8"/>
  <c r="B284" i="5" s="1"/>
  <c r="A284" i="8"/>
  <c r="H283" i="8"/>
  <c r="H283" i="5" s="1"/>
  <c r="F283" i="8"/>
  <c r="E283" i="8"/>
  <c r="E283" i="5" s="1"/>
  <c r="D283" i="8"/>
  <c r="D283" i="5" s="1"/>
  <c r="C283" i="8"/>
  <c r="C283" i="5" s="1"/>
  <c r="B283" i="8"/>
  <c r="B283" i="5" s="1"/>
  <c r="A283" i="8"/>
  <c r="H282" i="8"/>
  <c r="H282" i="5" s="1"/>
  <c r="F282" i="8"/>
  <c r="E282" i="8"/>
  <c r="E282" i="5" s="1"/>
  <c r="D282" i="8"/>
  <c r="D282" i="5" s="1"/>
  <c r="C282" i="8"/>
  <c r="C282" i="5" s="1"/>
  <c r="B282" i="8"/>
  <c r="B282" i="5" s="1"/>
  <c r="A282" i="8"/>
  <c r="H281" i="8"/>
  <c r="H281" i="5" s="1"/>
  <c r="F281" i="8"/>
  <c r="E281" i="8"/>
  <c r="E281" i="5" s="1"/>
  <c r="D281" i="8"/>
  <c r="D281" i="5" s="1"/>
  <c r="C281" i="8"/>
  <c r="C281" i="5" s="1"/>
  <c r="B281" i="8"/>
  <c r="B281" i="5" s="1"/>
  <c r="A281" i="8"/>
  <c r="H280" i="8"/>
  <c r="H280" i="5" s="1"/>
  <c r="F280" i="8"/>
  <c r="E280" i="8"/>
  <c r="E280" i="5" s="1"/>
  <c r="D280" i="8"/>
  <c r="D280" i="5" s="1"/>
  <c r="C280" i="8"/>
  <c r="C280" i="5" s="1"/>
  <c r="B280" i="8"/>
  <c r="B280" i="5" s="1"/>
  <c r="A280" i="8"/>
  <c r="H279" i="8"/>
  <c r="H279" i="5" s="1"/>
  <c r="F279" i="8"/>
  <c r="E279" i="8"/>
  <c r="E279" i="5" s="1"/>
  <c r="D279" i="8"/>
  <c r="D279" i="5" s="1"/>
  <c r="C279" i="8"/>
  <c r="C279" i="5" s="1"/>
  <c r="B279" i="8"/>
  <c r="B279" i="5" s="1"/>
  <c r="A279" i="8"/>
  <c r="H278" i="8"/>
  <c r="H278" i="5" s="1"/>
  <c r="F278" i="8"/>
  <c r="E278" i="8"/>
  <c r="E278" i="5" s="1"/>
  <c r="D278" i="8"/>
  <c r="D278" i="5" s="1"/>
  <c r="C278" i="8"/>
  <c r="C278" i="5" s="1"/>
  <c r="B278" i="8"/>
  <c r="B278" i="5" s="1"/>
  <c r="A278" i="8"/>
  <c r="H277" i="8"/>
  <c r="H277" i="5" s="1"/>
  <c r="F277" i="8"/>
  <c r="E277" i="8"/>
  <c r="E277" i="5" s="1"/>
  <c r="D277" i="8"/>
  <c r="D277" i="5" s="1"/>
  <c r="C277" i="8"/>
  <c r="C277" i="5" s="1"/>
  <c r="B277" i="8"/>
  <c r="B277" i="5" s="1"/>
  <c r="A277" i="8"/>
  <c r="H276" i="8"/>
  <c r="H276" i="5" s="1"/>
  <c r="F276" i="8"/>
  <c r="E276" i="8"/>
  <c r="E276" i="5" s="1"/>
  <c r="D276" i="8"/>
  <c r="D276" i="5" s="1"/>
  <c r="C276" i="8"/>
  <c r="C276" i="5" s="1"/>
  <c r="B276" i="8"/>
  <c r="B276" i="5" s="1"/>
  <c r="A276" i="8"/>
  <c r="H275" i="8"/>
  <c r="H275" i="5" s="1"/>
  <c r="F275" i="8"/>
  <c r="E275" i="8"/>
  <c r="E275" i="5" s="1"/>
  <c r="D275" i="8"/>
  <c r="D275" i="5" s="1"/>
  <c r="C275" i="8"/>
  <c r="C275" i="5" s="1"/>
  <c r="B275" i="8"/>
  <c r="B275" i="5" s="1"/>
  <c r="A275" i="8"/>
  <c r="H274" i="8"/>
  <c r="H274" i="5" s="1"/>
  <c r="F274" i="8"/>
  <c r="E274" i="8"/>
  <c r="E274" i="5" s="1"/>
  <c r="D274" i="8"/>
  <c r="D274" i="5" s="1"/>
  <c r="C274" i="8"/>
  <c r="C274" i="5" s="1"/>
  <c r="B274" i="8"/>
  <c r="B274" i="5" s="1"/>
  <c r="A274" i="8"/>
  <c r="H273" i="8"/>
  <c r="H273" i="5" s="1"/>
  <c r="F273" i="8"/>
  <c r="E273" i="8"/>
  <c r="E273" i="5" s="1"/>
  <c r="D273" i="8"/>
  <c r="D273" i="5" s="1"/>
  <c r="C273" i="8"/>
  <c r="C273" i="5" s="1"/>
  <c r="B273" i="8"/>
  <c r="B270" i="8"/>
  <c r="B270" i="5" s="1"/>
  <c r="H269" i="8"/>
  <c r="H269" i="5" s="1"/>
  <c r="F269" i="8"/>
  <c r="E269" i="8"/>
  <c r="E269" i="5" s="1"/>
  <c r="D269" i="8"/>
  <c r="D269" i="5" s="1"/>
  <c r="C269" i="8"/>
  <c r="C269" i="5" s="1"/>
  <c r="B269" i="8"/>
  <c r="B269" i="5" s="1"/>
  <c r="A269" i="8"/>
  <c r="H268" i="8"/>
  <c r="H268" i="5" s="1"/>
  <c r="F268" i="8"/>
  <c r="E268" i="8"/>
  <c r="E268" i="5" s="1"/>
  <c r="D268" i="8"/>
  <c r="D268" i="5" s="1"/>
  <c r="C268" i="8"/>
  <c r="C268" i="5" s="1"/>
  <c r="B268" i="8"/>
  <c r="B268" i="5" s="1"/>
  <c r="A268" i="8"/>
  <c r="H267" i="8"/>
  <c r="H267" i="5" s="1"/>
  <c r="F267" i="8"/>
  <c r="E267" i="8"/>
  <c r="E267" i="5" s="1"/>
  <c r="D267" i="8"/>
  <c r="D267" i="5" s="1"/>
  <c r="C267" i="8"/>
  <c r="C267" i="5" s="1"/>
  <c r="B267" i="8"/>
  <c r="B267" i="5" s="1"/>
  <c r="A267" i="8"/>
  <c r="H266" i="8"/>
  <c r="H266" i="5" s="1"/>
  <c r="F266" i="8"/>
  <c r="E266" i="8"/>
  <c r="E266" i="5" s="1"/>
  <c r="D266" i="8"/>
  <c r="D266" i="5" s="1"/>
  <c r="C266" i="8"/>
  <c r="C266" i="5" s="1"/>
  <c r="B266" i="8"/>
  <c r="B266" i="5" s="1"/>
  <c r="A266" i="8"/>
  <c r="H265" i="8"/>
  <c r="H265" i="5" s="1"/>
  <c r="F265" i="8"/>
  <c r="E265" i="8"/>
  <c r="E265" i="5" s="1"/>
  <c r="D265" i="8"/>
  <c r="D265" i="5" s="1"/>
  <c r="C265" i="8"/>
  <c r="C265" i="5" s="1"/>
  <c r="B265" i="8"/>
  <c r="B265" i="5" s="1"/>
  <c r="A265" i="8"/>
  <c r="H264" i="8"/>
  <c r="H264" i="5" s="1"/>
  <c r="F264" i="8"/>
  <c r="E264" i="8"/>
  <c r="E264" i="5" s="1"/>
  <c r="D264" i="8"/>
  <c r="D264" i="5" s="1"/>
  <c r="C264" i="8"/>
  <c r="C264" i="5" s="1"/>
  <c r="B264" i="8"/>
  <c r="B264" i="5" s="1"/>
  <c r="A264" i="8"/>
  <c r="H263" i="8"/>
  <c r="H263" i="5" s="1"/>
  <c r="F263" i="8"/>
  <c r="E263" i="8"/>
  <c r="E263" i="5" s="1"/>
  <c r="D263" i="8"/>
  <c r="D263" i="5" s="1"/>
  <c r="C263" i="8"/>
  <c r="C263" i="5" s="1"/>
  <c r="B263" i="8"/>
  <c r="B263" i="5" s="1"/>
  <c r="A263" i="8"/>
  <c r="H262" i="8"/>
  <c r="H262" i="5" s="1"/>
  <c r="F262" i="8"/>
  <c r="E262" i="8"/>
  <c r="E262" i="5" s="1"/>
  <c r="D262" i="8"/>
  <c r="D262" i="5" s="1"/>
  <c r="C262" i="8"/>
  <c r="C262" i="5" s="1"/>
  <c r="B262" i="8"/>
  <c r="B262" i="5" s="1"/>
  <c r="A262" i="8"/>
  <c r="H261" i="8"/>
  <c r="H261" i="5" s="1"/>
  <c r="F261" i="8"/>
  <c r="E261" i="8"/>
  <c r="E261" i="5" s="1"/>
  <c r="D261" i="8"/>
  <c r="D261" i="5" s="1"/>
  <c r="C261" i="8"/>
  <c r="C261" i="5" s="1"/>
  <c r="B261" i="8"/>
  <c r="B261" i="5" s="1"/>
  <c r="A261" i="8"/>
  <c r="H260" i="8"/>
  <c r="H260" i="5" s="1"/>
  <c r="F260" i="8"/>
  <c r="E260" i="8"/>
  <c r="E260" i="5" s="1"/>
  <c r="D260" i="8"/>
  <c r="D260" i="5" s="1"/>
  <c r="C260" i="8"/>
  <c r="C260" i="5" s="1"/>
  <c r="B260" i="8"/>
  <c r="B260" i="5" s="1"/>
  <c r="A260" i="8"/>
  <c r="H259" i="8"/>
  <c r="H259" i="5" s="1"/>
  <c r="F259" i="8"/>
  <c r="E259" i="8"/>
  <c r="E259" i="5" s="1"/>
  <c r="D259" i="8"/>
  <c r="D259" i="5" s="1"/>
  <c r="C259" i="8"/>
  <c r="C259" i="5" s="1"/>
  <c r="B259" i="8"/>
  <c r="B259" i="5" s="1"/>
  <c r="A259" i="8"/>
  <c r="H258" i="8"/>
  <c r="H258" i="5" s="1"/>
  <c r="F258" i="8"/>
  <c r="E258" i="8"/>
  <c r="E258" i="5" s="1"/>
  <c r="D258" i="8"/>
  <c r="D258" i="5" s="1"/>
  <c r="C258" i="8"/>
  <c r="C258" i="5" s="1"/>
  <c r="B258" i="8"/>
  <c r="B258" i="5" s="1"/>
  <c r="A258" i="8"/>
  <c r="H257" i="8"/>
  <c r="H257" i="5" s="1"/>
  <c r="F257" i="8"/>
  <c r="E257" i="8"/>
  <c r="E257" i="5" s="1"/>
  <c r="D257" i="8"/>
  <c r="D257" i="5" s="1"/>
  <c r="C257" i="8"/>
  <c r="C257" i="5" s="1"/>
  <c r="B257" i="8"/>
  <c r="B257" i="5" s="1"/>
  <c r="A257" i="8"/>
  <c r="H256" i="8"/>
  <c r="H256" i="5" s="1"/>
  <c r="F256" i="8"/>
  <c r="E256" i="8"/>
  <c r="E256" i="5" s="1"/>
  <c r="D256" i="8"/>
  <c r="D256" i="5" s="1"/>
  <c r="C256" i="8"/>
  <c r="C256" i="5" s="1"/>
  <c r="B256" i="8"/>
  <c r="B256" i="5" s="1"/>
  <c r="A256" i="8"/>
  <c r="H255" i="8"/>
  <c r="H255" i="5" s="1"/>
  <c r="F255" i="8"/>
  <c r="E255" i="8"/>
  <c r="E255" i="5" s="1"/>
  <c r="D255" i="8"/>
  <c r="D255" i="5" s="1"/>
  <c r="C255" i="8"/>
  <c r="C255" i="5" s="1"/>
  <c r="B255" i="8"/>
  <c r="B255" i="5" s="1"/>
  <c r="A255" i="8"/>
  <c r="H254" i="8"/>
  <c r="H254" i="5" s="1"/>
  <c r="F254" i="8"/>
  <c r="E254" i="8"/>
  <c r="E254" i="5" s="1"/>
  <c r="D254" i="8"/>
  <c r="D254" i="5" s="1"/>
  <c r="C254" i="8"/>
  <c r="C254" i="5" s="1"/>
  <c r="B254" i="8"/>
  <c r="B254" i="5" s="1"/>
  <c r="A254" i="8"/>
  <c r="H253" i="8"/>
  <c r="H253" i="5" s="1"/>
  <c r="F253" i="8"/>
  <c r="E253" i="8"/>
  <c r="E253" i="5" s="1"/>
  <c r="D253" i="8"/>
  <c r="D253" i="5" s="1"/>
  <c r="C253" i="8"/>
  <c r="C253" i="5" s="1"/>
  <c r="B253" i="8"/>
  <c r="B253" i="5" s="1"/>
  <c r="A253" i="8"/>
  <c r="H252" i="8"/>
  <c r="H252" i="5" s="1"/>
  <c r="F252" i="8"/>
  <c r="E252" i="8"/>
  <c r="E252" i="5" s="1"/>
  <c r="D252" i="8"/>
  <c r="D252" i="5" s="1"/>
  <c r="C252" i="8"/>
  <c r="C252" i="5" s="1"/>
  <c r="B252" i="8"/>
  <c r="B252" i="5" s="1"/>
  <c r="A252" i="8"/>
  <c r="H251" i="8"/>
  <c r="H251" i="5" s="1"/>
  <c r="F251" i="8"/>
  <c r="E251" i="8"/>
  <c r="E251" i="5" s="1"/>
  <c r="D251" i="8"/>
  <c r="D251" i="5" s="1"/>
  <c r="C251" i="8"/>
  <c r="C251" i="5" s="1"/>
  <c r="B251" i="8"/>
  <c r="B251" i="5" s="1"/>
  <c r="A251" i="8"/>
  <c r="H250" i="8"/>
  <c r="H250" i="5" s="1"/>
  <c r="F250" i="8"/>
  <c r="E250" i="8"/>
  <c r="E250" i="5" s="1"/>
  <c r="D250" i="8"/>
  <c r="D250" i="5" s="1"/>
  <c r="C250" i="8"/>
  <c r="C250" i="5" s="1"/>
  <c r="B250" i="8"/>
  <c r="B250" i="5" s="1"/>
  <c r="A250" i="8"/>
  <c r="H249" i="8"/>
  <c r="H249" i="5" s="1"/>
  <c r="F249" i="8"/>
  <c r="E249" i="8"/>
  <c r="E249" i="5" s="1"/>
  <c r="D249" i="8"/>
  <c r="D249" i="5" s="1"/>
  <c r="C249" i="8"/>
  <c r="C249" i="5" s="1"/>
  <c r="B249" i="8"/>
  <c r="B249" i="5" s="1"/>
  <c r="A249" i="8"/>
  <c r="H248" i="8"/>
  <c r="H248" i="5" s="1"/>
  <c r="F248" i="8"/>
  <c r="E248" i="8"/>
  <c r="E248" i="5" s="1"/>
  <c r="D248" i="8"/>
  <c r="D248" i="5" s="1"/>
  <c r="C248" i="8"/>
  <c r="C248" i="5" s="1"/>
  <c r="B248" i="8"/>
  <c r="B248" i="5" s="1"/>
  <c r="A248" i="8"/>
  <c r="H247" i="8"/>
  <c r="H247" i="5" s="1"/>
  <c r="F247" i="8"/>
  <c r="E247" i="8"/>
  <c r="E247" i="5" s="1"/>
  <c r="D247" i="8"/>
  <c r="D247" i="5" s="1"/>
  <c r="C247" i="8"/>
  <c r="C247" i="5" s="1"/>
  <c r="B247" i="8"/>
  <c r="B247" i="5" s="1"/>
  <c r="A247" i="8"/>
  <c r="H242" i="8"/>
  <c r="H242" i="5" s="1"/>
  <c r="F242" i="8"/>
  <c r="F242" i="5" s="1"/>
  <c r="E242" i="8"/>
  <c r="E242" i="5" s="1"/>
  <c r="D242" i="8"/>
  <c r="D242" i="5" s="1"/>
  <c r="C242" i="8"/>
  <c r="C242" i="5" s="1"/>
  <c r="B242" i="8"/>
  <c r="B242" i="5" s="1"/>
  <c r="A242" i="8"/>
  <c r="H241" i="8"/>
  <c r="H241" i="5" s="1"/>
  <c r="F241" i="8"/>
  <c r="F241" i="5" s="1"/>
  <c r="E241" i="8"/>
  <c r="E241" i="5" s="1"/>
  <c r="D241" i="8"/>
  <c r="D241" i="5" s="1"/>
  <c r="C241" i="8"/>
  <c r="C241" i="5" s="1"/>
  <c r="B241" i="8"/>
  <c r="B241" i="5" s="1"/>
  <c r="A241" i="8"/>
  <c r="H240" i="8"/>
  <c r="H240" i="5" s="1"/>
  <c r="F240" i="8"/>
  <c r="F240" i="5" s="1"/>
  <c r="E240" i="8"/>
  <c r="E240" i="5" s="1"/>
  <c r="D240" i="8"/>
  <c r="D240" i="5" s="1"/>
  <c r="C240" i="8"/>
  <c r="C240" i="5" s="1"/>
  <c r="B240" i="8"/>
  <c r="B240" i="5" s="1"/>
  <c r="A240" i="8"/>
  <c r="H239" i="8"/>
  <c r="H239" i="5" s="1"/>
  <c r="F239" i="8"/>
  <c r="F239" i="5" s="1"/>
  <c r="E239" i="8"/>
  <c r="E239" i="5" s="1"/>
  <c r="D239" i="8"/>
  <c r="D239" i="5" s="1"/>
  <c r="G239" i="5" s="1"/>
  <c r="C239" i="8"/>
  <c r="C239" i="5" s="1"/>
  <c r="B239" i="8"/>
  <c r="B239" i="5" s="1"/>
  <c r="A239" i="8"/>
  <c r="H238" i="8"/>
  <c r="H238" i="5" s="1"/>
  <c r="F238" i="8"/>
  <c r="F238" i="5" s="1"/>
  <c r="E238" i="8"/>
  <c r="E238" i="5" s="1"/>
  <c r="D238" i="8"/>
  <c r="D238" i="5" s="1"/>
  <c r="C238" i="8"/>
  <c r="C238" i="5" s="1"/>
  <c r="B238" i="8"/>
  <c r="B238" i="5" s="1"/>
  <c r="A238" i="8"/>
  <c r="H237" i="8"/>
  <c r="H237" i="5" s="1"/>
  <c r="F237" i="8"/>
  <c r="F237" i="5" s="1"/>
  <c r="E237" i="8"/>
  <c r="E237" i="5" s="1"/>
  <c r="D237" i="8"/>
  <c r="D237" i="5" s="1"/>
  <c r="C237" i="8"/>
  <c r="C237" i="5" s="1"/>
  <c r="B237" i="8"/>
  <c r="B237" i="5" s="1"/>
  <c r="A237" i="8"/>
  <c r="H236" i="8"/>
  <c r="H236" i="5" s="1"/>
  <c r="F236" i="8"/>
  <c r="F236" i="5" s="1"/>
  <c r="E236" i="8"/>
  <c r="E236" i="5" s="1"/>
  <c r="D236" i="8"/>
  <c r="D236" i="5" s="1"/>
  <c r="C236" i="8"/>
  <c r="C236" i="5" s="1"/>
  <c r="B236" i="8"/>
  <c r="B236" i="5" s="1"/>
  <c r="A236" i="8"/>
  <c r="H235" i="8"/>
  <c r="H235" i="5" s="1"/>
  <c r="F235" i="8"/>
  <c r="F235" i="5" s="1"/>
  <c r="E235" i="8"/>
  <c r="E235" i="5" s="1"/>
  <c r="D235" i="8"/>
  <c r="D235" i="5" s="1"/>
  <c r="G235" i="5" s="1"/>
  <c r="C235" i="8"/>
  <c r="C235" i="5" s="1"/>
  <c r="B235" i="8"/>
  <c r="B235" i="5" s="1"/>
  <c r="A235" i="8"/>
  <c r="H234" i="8"/>
  <c r="H234" i="5" s="1"/>
  <c r="F234" i="8"/>
  <c r="F234" i="5" s="1"/>
  <c r="E234" i="8"/>
  <c r="E234" i="5" s="1"/>
  <c r="D234" i="8"/>
  <c r="D234" i="5" s="1"/>
  <c r="C234" i="8"/>
  <c r="C234" i="5" s="1"/>
  <c r="B234" i="8"/>
  <c r="B234" i="5" s="1"/>
  <c r="A234" i="8"/>
  <c r="H233" i="8"/>
  <c r="H233" i="5" s="1"/>
  <c r="G233" i="8"/>
  <c r="B233" i="8"/>
  <c r="B233" i="5" s="1"/>
  <c r="A233" i="8"/>
  <c r="H232" i="8"/>
  <c r="H232" i="5" s="1"/>
  <c r="G232" i="8"/>
  <c r="H231" i="8"/>
  <c r="H231" i="5" s="1"/>
  <c r="G231" i="8"/>
  <c r="H230" i="8"/>
  <c r="H230" i="5" s="1"/>
  <c r="G230" i="8"/>
  <c r="H229" i="8"/>
  <c r="H229" i="5" s="1"/>
  <c r="G229" i="8"/>
  <c r="H228" i="8"/>
  <c r="H228" i="5" s="1"/>
  <c r="G228" i="8"/>
  <c r="H227" i="8"/>
  <c r="H227" i="5" s="1"/>
  <c r="G227" i="8"/>
  <c r="H226" i="8"/>
  <c r="H226" i="5" s="1"/>
  <c r="G226" i="8"/>
  <c r="H225" i="8"/>
  <c r="H225" i="5" s="1"/>
  <c r="G225" i="8"/>
  <c r="H224" i="8"/>
  <c r="H224" i="5" s="1"/>
  <c r="G224" i="8"/>
  <c r="H223" i="8"/>
  <c r="H223" i="5" s="1"/>
  <c r="G223" i="8"/>
  <c r="G222" i="8"/>
  <c r="H221" i="8"/>
  <c r="H221" i="5" s="1"/>
  <c r="G221" i="8"/>
  <c r="H220" i="8"/>
  <c r="H220" i="5" s="1"/>
  <c r="G220" i="8"/>
  <c r="H215" i="8"/>
  <c r="H215" i="5" s="1"/>
  <c r="G215" i="8"/>
  <c r="H214" i="8"/>
  <c r="H214" i="5" s="1"/>
  <c r="G214" i="8"/>
  <c r="H213" i="8"/>
  <c r="H213" i="5" s="1"/>
  <c r="G213" i="8"/>
  <c r="H212" i="8"/>
  <c r="H212" i="5" s="1"/>
  <c r="G212" i="8"/>
  <c r="H211" i="8"/>
  <c r="H211" i="5" s="1"/>
  <c r="G211" i="8"/>
  <c r="H210" i="8"/>
  <c r="H210" i="5" s="1"/>
  <c r="G210" i="8"/>
  <c r="H209" i="8"/>
  <c r="H209" i="5" s="1"/>
  <c r="G209" i="8"/>
  <c r="H208" i="8"/>
  <c r="H208" i="5" s="1"/>
  <c r="G208" i="8"/>
  <c r="H207" i="8"/>
  <c r="H207" i="5" s="1"/>
  <c r="G207" i="8"/>
  <c r="H206" i="8"/>
  <c r="H206" i="5" s="1"/>
  <c r="G206" i="8"/>
  <c r="H205" i="8"/>
  <c r="H205" i="5" s="1"/>
  <c r="G205" i="8"/>
  <c r="H204" i="8"/>
  <c r="H204" i="5" s="1"/>
  <c r="G204" i="8"/>
  <c r="G203" i="8"/>
  <c r="H202" i="8"/>
  <c r="H202" i="5" s="1"/>
  <c r="G202" i="8"/>
  <c r="H201" i="8"/>
  <c r="H201" i="5" s="1"/>
  <c r="G201" i="8"/>
  <c r="H200" i="8"/>
  <c r="H200" i="5" s="1"/>
  <c r="G200" i="8"/>
  <c r="H199" i="8"/>
  <c r="H199" i="5" s="1"/>
  <c r="G199" i="8"/>
  <c r="H198" i="8"/>
  <c r="H198" i="5" s="1"/>
  <c r="G198" i="8"/>
  <c r="H197" i="8"/>
  <c r="H197" i="5" s="1"/>
  <c r="G197" i="8"/>
  <c r="H196" i="8"/>
  <c r="H196" i="5" s="1"/>
  <c r="G196" i="8"/>
  <c r="H195" i="8"/>
  <c r="H195" i="5" s="1"/>
  <c r="G195" i="8"/>
  <c r="H194" i="8"/>
  <c r="H194" i="5" s="1"/>
  <c r="G194" i="8"/>
  <c r="H193" i="8"/>
  <c r="H193" i="5" s="1"/>
  <c r="G193" i="8"/>
  <c r="H188" i="8"/>
  <c r="H188" i="5" s="1"/>
  <c r="F188" i="8"/>
  <c r="F188" i="5" s="1"/>
  <c r="E188" i="8"/>
  <c r="E188" i="5" s="1"/>
  <c r="D188" i="8"/>
  <c r="D188" i="5" s="1"/>
  <c r="C188" i="8"/>
  <c r="C188" i="5" s="1"/>
  <c r="B188" i="8"/>
  <c r="B188" i="5" s="1"/>
  <c r="A188" i="8"/>
  <c r="H187" i="8"/>
  <c r="H187" i="5" s="1"/>
  <c r="F187" i="8"/>
  <c r="F187" i="5" s="1"/>
  <c r="E187" i="8"/>
  <c r="E187" i="5" s="1"/>
  <c r="D187" i="8"/>
  <c r="D187" i="5" s="1"/>
  <c r="C187" i="8"/>
  <c r="C187" i="5" s="1"/>
  <c r="B187" i="8"/>
  <c r="B187" i="5" s="1"/>
  <c r="A187" i="8"/>
  <c r="H186" i="8"/>
  <c r="H186" i="5" s="1"/>
  <c r="F186" i="8"/>
  <c r="F186" i="5" s="1"/>
  <c r="E186" i="8"/>
  <c r="E186" i="5" s="1"/>
  <c r="D186" i="8"/>
  <c r="D186" i="5" s="1"/>
  <c r="C186" i="8"/>
  <c r="C186" i="5" s="1"/>
  <c r="B186" i="8"/>
  <c r="B186" i="5" s="1"/>
  <c r="A186" i="8"/>
  <c r="H185" i="8"/>
  <c r="H185" i="5" s="1"/>
  <c r="F185" i="8"/>
  <c r="F185" i="5" s="1"/>
  <c r="E185" i="8"/>
  <c r="E185" i="5" s="1"/>
  <c r="D185" i="8"/>
  <c r="D185" i="5" s="1"/>
  <c r="C185" i="8"/>
  <c r="C185" i="5" s="1"/>
  <c r="B185" i="8"/>
  <c r="B185" i="5" s="1"/>
  <c r="A185" i="8"/>
  <c r="H184" i="8"/>
  <c r="H184" i="5" s="1"/>
  <c r="F184" i="8"/>
  <c r="F184" i="5" s="1"/>
  <c r="G184" i="5" s="1"/>
  <c r="E184" i="8"/>
  <c r="E184" i="5" s="1"/>
  <c r="C184" i="8"/>
  <c r="C184" i="5" s="1"/>
  <c r="B184" i="8"/>
  <c r="B184" i="5" s="1"/>
  <c r="A184" i="8"/>
  <c r="G183" i="8"/>
  <c r="A183" i="8"/>
  <c r="H182" i="8"/>
  <c r="H182" i="5" s="1"/>
  <c r="F182" i="8"/>
  <c r="F182" i="5" s="1"/>
  <c r="E182" i="8"/>
  <c r="E182" i="5" s="1"/>
  <c r="D182" i="8"/>
  <c r="C182" i="8"/>
  <c r="C182" i="5" s="1"/>
  <c r="B182" i="8"/>
  <c r="B182" i="5" s="1"/>
  <c r="A182" i="8"/>
  <c r="H181" i="8"/>
  <c r="H181" i="5" s="1"/>
  <c r="F181" i="8"/>
  <c r="F181" i="5" s="1"/>
  <c r="E181" i="8"/>
  <c r="E181" i="5" s="1"/>
  <c r="D181" i="8"/>
  <c r="C181" i="8"/>
  <c r="C181" i="5" s="1"/>
  <c r="B181" i="8"/>
  <c r="B181" i="5" s="1"/>
  <c r="A181" i="8"/>
  <c r="H180" i="8"/>
  <c r="H180" i="5" s="1"/>
  <c r="F180" i="8"/>
  <c r="F180" i="5" s="1"/>
  <c r="E180" i="8"/>
  <c r="E180" i="5" s="1"/>
  <c r="D180" i="8"/>
  <c r="C180" i="8"/>
  <c r="C180" i="5" s="1"/>
  <c r="B180" i="8"/>
  <c r="B180" i="5" s="1"/>
  <c r="A180" i="8"/>
  <c r="H179" i="8"/>
  <c r="H179" i="5" s="1"/>
  <c r="F179" i="8"/>
  <c r="F179" i="5" s="1"/>
  <c r="E179" i="8"/>
  <c r="E179" i="5" s="1"/>
  <c r="D179" i="8"/>
  <c r="B179" i="8"/>
  <c r="B179" i="5" s="1"/>
  <c r="A179" i="8"/>
  <c r="H178" i="8"/>
  <c r="H178" i="5" s="1"/>
  <c r="F178" i="8"/>
  <c r="F178" i="5" s="1"/>
  <c r="E178" i="8"/>
  <c r="E178" i="5" s="1"/>
  <c r="D178" i="8"/>
  <c r="D178" i="5" s="1"/>
  <c r="B178" i="8"/>
  <c r="B178" i="5" s="1"/>
  <c r="A178" i="8"/>
  <c r="G177" i="8"/>
  <c r="A177" i="8"/>
  <c r="H176" i="8"/>
  <c r="H176" i="5" s="1"/>
  <c r="F176" i="8"/>
  <c r="F176" i="5" s="1"/>
  <c r="E176" i="8"/>
  <c r="E176" i="5" s="1"/>
  <c r="D176" i="8"/>
  <c r="C176" i="8"/>
  <c r="C176" i="5" s="1"/>
  <c r="B176" i="8"/>
  <c r="B176" i="5" s="1"/>
  <c r="A176" i="8"/>
  <c r="H175" i="8"/>
  <c r="H175" i="5" s="1"/>
  <c r="F175" i="8"/>
  <c r="F175" i="5" s="1"/>
  <c r="E175" i="8"/>
  <c r="E175" i="5" s="1"/>
  <c r="D175" i="8"/>
  <c r="B175" i="8"/>
  <c r="B175" i="5" s="1"/>
  <c r="A175" i="8"/>
  <c r="G174" i="8"/>
  <c r="A174" i="8"/>
  <c r="G173" i="8"/>
  <c r="B173" i="8"/>
  <c r="B173" i="5" s="1"/>
  <c r="A173" i="8"/>
  <c r="G172" i="8"/>
  <c r="B172" i="8"/>
  <c r="B172" i="5" s="1"/>
  <c r="A172" i="8"/>
  <c r="G171" i="8"/>
  <c r="B171" i="8"/>
  <c r="B171" i="5" s="1"/>
  <c r="A171" i="8"/>
  <c r="G170" i="8"/>
  <c r="B170" i="8"/>
  <c r="B170" i="5" s="1"/>
  <c r="A170" i="8"/>
  <c r="G169" i="8"/>
  <c r="B169" i="8"/>
  <c r="B169" i="5" s="1"/>
  <c r="A169" i="8"/>
  <c r="G168" i="8"/>
  <c r="B168" i="8"/>
  <c r="B168" i="5" s="1"/>
  <c r="A168" i="8"/>
  <c r="G167" i="8"/>
  <c r="G166" i="8"/>
  <c r="H161" i="8"/>
  <c r="H161" i="5" s="1"/>
  <c r="F161" i="8"/>
  <c r="E161" i="8"/>
  <c r="E161" i="5" s="1"/>
  <c r="D161" i="8"/>
  <c r="D161" i="5" s="1"/>
  <c r="C161" i="8"/>
  <c r="C161" i="5" s="1"/>
  <c r="B161" i="8"/>
  <c r="B161" i="5" s="1"/>
  <c r="A161" i="8"/>
  <c r="H160" i="8"/>
  <c r="H160" i="5" s="1"/>
  <c r="F160" i="8"/>
  <c r="E160" i="8"/>
  <c r="E160" i="5" s="1"/>
  <c r="D160" i="8"/>
  <c r="D160" i="5" s="1"/>
  <c r="C160" i="8"/>
  <c r="C160" i="5" s="1"/>
  <c r="B160" i="8"/>
  <c r="B160" i="5" s="1"/>
  <c r="A160" i="8"/>
  <c r="H159" i="8"/>
  <c r="H159" i="5" s="1"/>
  <c r="F159" i="8"/>
  <c r="E159" i="8"/>
  <c r="E159" i="5" s="1"/>
  <c r="D159" i="8"/>
  <c r="D159" i="5" s="1"/>
  <c r="C159" i="8"/>
  <c r="C159" i="5" s="1"/>
  <c r="B159" i="8"/>
  <c r="B159" i="5" s="1"/>
  <c r="A159" i="8"/>
  <c r="H158" i="8"/>
  <c r="H158" i="5" s="1"/>
  <c r="F158" i="8"/>
  <c r="E158" i="8"/>
  <c r="E158" i="5" s="1"/>
  <c r="D158" i="8"/>
  <c r="D158" i="5" s="1"/>
  <c r="C158" i="8"/>
  <c r="C158" i="5" s="1"/>
  <c r="B158" i="8"/>
  <c r="B158" i="5" s="1"/>
  <c r="A158" i="8"/>
  <c r="H157" i="8"/>
  <c r="H157" i="5" s="1"/>
  <c r="F157" i="8"/>
  <c r="E157" i="8"/>
  <c r="E157" i="5" s="1"/>
  <c r="D157" i="8"/>
  <c r="D157" i="5" s="1"/>
  <c r="C157" i="8"/>
  <c r="C157" i="5" s="1"/>
  <c r="B157" i="8"/>
  <c r="B157" i="5" s="1"/>
  <c r="A157" i="8"/>
  <c r="H156" i="8"/>
  <c r="H156" i="5" s="1"/>
  <c r="F156" i="8"/>
  <c r="E156" i="8"/>
  <c r="E156" i="5" s="1"/>
  <c r="D156" i="8"/>
  <c r="D156" i="5" s="1"/>
  <c r="C156" i="8"/>
  <c r="C156" i="5" s="1"/>
  <c r="B156" i="8"/>
  <c r="B156" i="5" s="1"/>
  <c r="A156" i="8"/>
  <c r="H155" i="8"/>
  <c r="H155" i="5" s="1"/>
  <c r="F155" i="8"/>
  <c r="E155" i="8"/>
  <c r="E155" i="5" s="1"/>
  <c r="D155" i="8"/>
  <c r="D155" i="5" s="1"/>
  <c r="C155" i="8"/>
  <c r="C155" i="5" s="1"/>
  <c r="B155" i="8"/>
  <c r="B155" i="5" s="1"/>
  <c r="A155" i="8"/>
  <c r="H154" i="8"/>
  <c r="H154" i="5" s="1"/>
  <c r="F154" i="8"/>
  <c r="E154" i="8"/>
  <c r="E154" i="5" s="1"/>
  <c r="D154" i="8"/>
  <c r="D154" i="5" s="1"/>
  <c r="C154" i="8"/>
  <c r="C154" i="5" s="1"/>
  <c r="B154" i="8"/>
  <c r="B154" i="5" s="1"/>
  <c r="A154" i="8"/>
  <c r="H153" i="8"/>
  <c r="H153" i="5" s="1"/>
  <c r="G153" i="8"/>
  <c r="A153" i="8"/>
  <c r="H152" i="8"/>
  <c r="H152" i="5" s="1"/>
  <c r="G152" i="8"/>
  <c r="A152" i="8"/>
  <c r="H151" i="8"/>
  <c r="H151" i="5" s="1"/>
  <c r="F151" i="8"/>
  <c r="F151" i="5" s="1"/>
  <c r="E151" i="8"/>
  <c r="E151" i="5" s="1"/>
  <c r="D151" i="8"/>
  <c r="C151" i="8"/>
  <c r="C151" i="5" s="1"/>
  <c r="B151" i="8"/>
  <c r="B151" i="5" s="1"/>
  <c r="A151" i="8"/>
  <c r="H150" i="8"/>
  <c r="H150" i="5" s="1"/>
  <c r="G150" i="8"/>
  <c r="C150" i="8"/>
  <c r="C150" i="5" s="1"/>
  <c r="A150" i="8"/>
  <c r="H149" i="8"/>
  <c r="H149" i="5" s="1"/>
  <c r="G149" i="8"/>
  <c r="C149" i="8"/>
  <c r="C149" i="5" s="1"/>
  <c r="A149" i="8"/>
  <c r="H148" i="8"/>
  <c r="H148" i="5" s="1"/>
  <c r="F148" i="8"/>
  <c r="F148" i="5" s="1"/>
  <c r="E148" i="8"/>
  <c r="E148" i="5" s="1"/>
  <c r="D148" i="8"/>
  <c r="C148" i="8"/>
  <c r="C148" i="5" s="1"/>
  <c r="B148" i="8"/>
  <c r="B148" i="5" s="1"/>
  <c r="A148" i="8"/>
  <c r="H147" i="8"/>
  <c r="H147" i="5" s="1"/>
  <c r="F147" i="8"/>
  <c r="F147" i="5" s="1"/>
  <c r="E147" i="8"/>
  <c r="E147" i="5" s="1"/>
  <c r="D147" i="8"/>
  <c r="C147" i="8"/>
  <c r="C147" i="5" s="1"/>
  <c r="B147" i="8"/>
  <c r="B147" i="5" s="1"/>
  <c r="A147" i="8"/>
  <c r="H146" i="8"/>
  <c r="H146" i="5" s="1"/>
  <c r="G146" i="8"/>
  <c r="A146" i="8"/>
  <c r="G145" i="8"/>
  <c r="G144" i="8"/>
  <c r="G143" i="8"/>
  <c r="G142" i="8"/>
  <c r="G141" i="8"/>
  <c r="G140" i="8"/>
  <c r="G139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H108" i="8"/>
  <c r="E108" i="8"/>
  <c r="D108" i="8"/>
  <c r="D108" i="5" s="1"/>
  <c r="C108" i="8"/>
  <c r="C108" i="5" s="1"/>
  <c r="B108" i="8"/>
  <c r="B108" i="5" s="1"/>
  <c r="A108" i="8"/>
  <c r="H107" i="8"/>
  <c r="H107" i="5" s="1"/>
  <c r="F107" i="8"/>
  <c r="F107" i="5" s="1"/>
  <c r="E107" i="8"/>
  <c r="E107" i="5" s="1"/>
  <c r="D107" i="8"/>
  <c r="D107" i="5" s="1"/>
  <c r="G107" i="5" s="1"/>
  <c r="C107" i="8"/>
  <c r="C107" i="5" s="1"/>
  <c r="B107" i="8"/>
  <c r="B107" i="5" s="1"/>
  <c r="A107" i="8"/>
  <c r="H106" i="8"/>
  <c r="H106" i="5" s="1"/>
  <c r="F106" i="8"/>
  <c r="F106" i="5" s="1"/>
  <c r="E106" i="8"/>
  <c r="E106" i="5" s="1"/>
  <c r="D106" i="8"/>
  <c r="D106" i="5" s="1"/>
  <c r="C106" i="8"/>
  <c r="C106" i="5" s="1"/>
  <c r="B106" i="8"/>
  <c r="B106" i="5" s="1"/>
  <c r="A106" i="8"/>
  <c r="H105" i="8"/>
  <c r="H105" i="5" s="1"/>
  <c r="F105" i="8"/>
  <c r="F105" i="5" s="1"/>
  <c r="E105" i="8"/>
  <c r="E105" i="5" s="1"/>
  <c r="D105" i="8"/>
  <c r="D105" i="5" s="1"/>
  <c r="G105" i="5" s="1"/>
  <c r="C105" i="8"/>
  <c r="C105" i="5" s="1"/>
  <c r="B105" i="8"/>
  <c r="B105" i="5" s="1"/>
  <c r="A105" i="8"/>
  <c r="H104" i="8"/>
  <c r="H104" i="5" s="1"/>
  <c r="E104" i="8"/>
  <c r="E104" i="5" s="1"/>
  <c r="D104" i="8"/>
  <c r="D104" i="5" s="1"/>
  <c r="G104" i="5" s="1"/>
  <c r="C104" i="8"/>
  <c r="C104" i="5" s="1"/>
  <c r="B104" i="8"/>
  <c r="B104" i="5" s="1"/>
  <c r="A104" i="8"/>
  <c r="H103" i="8"/>
  <c r="H103" i="5" s="1"/>
  <c r="E103" i="8"/>
  <c r="E103" i="5" s="1"/>
  <c r="D103" i="8"/>
  <c r="D103" i="5" s="1"/>
  <c r="G103" i="5" s="1"/>
  <c r="C103" i="8"/>
  <c r="C103" i="5" s="1"/>
  <c r="B103" i="8"/>
  <c r="B103" i="5" s="1"/>
  <c r="A103" i="8"/>
  <c r="H102" i="8"/>
  <c r="H102" i="5" s="1"/>
  <c r="E102" i="8"/>
  <c r="E102" i="5" s="1"/>
  <c r="D102" i="8"/>
  <c r="D102" i="5" s="1"/>
  <c r="G102" i="5" s="1"/>
  <c r="C102" i="8"/>
  <c r="C102" i="5" s="1"/>
  <c r="B102" i="8"/>
  <c r="B102" i="5" s="1"/>
  <c r="A102" i="8"/>
  <c r="G101" i="8"/>
  <c r="A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H81" i="8"/>
  <c r="H80" i="8"/>
  <c r="H80" i="5" s="1"/>
  <c r="F80" i="8"/>
  <c r="F80" i="5" s="1"/>
  <c r="G80" i="5" s="1"/>
  <c r="G79" i="8"/>
  <c r="G78" i="8"/>
  <c r="G77" i="8"/>
  <c r="G76" i="8"/>
  <c r="G75" i="8"/>
  <c r="G74" i="8"/>
  <c r="G73" i="8"/>
  <c r="M72" i="8"/>
  <c r="L72" i="8"/>
  <c r="K72" i="8"/>
  <c r="G72" i="8"/>
  <c r="M71" i="8"/>
  <c r="L71" i="8"/>
  <c r="K71" i="8"/>
  <c r="G71" i="8"/>
  <c r="M70" i="8"/>
  <c r="M74" i="8" s="1"/>
  <c r="M75" i="8" s="1"/>
  <c r="L70" i="8"/>
  <c r="K70" i="8"/>
  <c r="K74" i="8" s="1"/>
  <c r="K75" i="8" s="1"/>
  <c r="G70" i="8"/>
  <c r="M69" i="8"/>
  <c r="L69" i="8"/>
  <c r="K69" i="8"/>
  <c r="G69" i="8"/>
  <c r="G68" i="8"/>
  <c r="G67" i="8"/>
  <c r="G66" i="8"/>
  <c r="G65" i="8"/>
  <c r="G64" i="8"/>
  <c r="G63" i="8"/>
  <c r="G62" i="8"/>
  <c r="G61" i="8"/>
  <c r="G60" i="8"/>
  <c r="G59" i="8"/>
  <c r="G58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G46" i="8"/>
  <c r="G45" i="8"/>
  <c r="G44" i="8"/>
  <c r="G43" i="8"/>
  <c r="G42" i="8"/>
  <c r="G41" i="8"/>
  <c r="G40" i="8"/>
  <c r="H27" i="8"/>
  <c r="E27" i="8"/>
  <c r="D27" i="8"/>
  <c r="H26" i="8"/>
  <c r="F26" i="8"/>
  <c r="E26" i="8"/>
  <c r="D26" i="8"/>
  <c r="H25" i="8"/>
  <c r="F25" i="8"/>
  <c r="E25" i="8"/>
  <c r="D25" i="8"/>
  <c r="H24" i="8"/>
  <c r="F24" i="8"/>
  <c r="E24" i="8"/>
  <c r="D24" i="8"/>
  <c r="H23" i="8"/>
  <c r="F23" i="8"/>
  <c r="E23" i="8"/>
  <c r="D23" i="8"/>
  <c r="H22" i="8"/>
  <c r="F22" i="8"/>
  <c r="E22" i="8"/>
  <c r="D22" i="8"/>
  <c r="H21" i="8"/>
  <c r="F21" i="8"/>
  <c r="E21" i="8"/>
  <c r="D21" i="8"/>
  <c r="H20" i="8"/>
  <c r="F20" i="8"/>
  <c r="E20" i="8"/>
  <c r="D20" i="8"/>
  <c r="H19" i="8"/>
  <c r="F19" i="8"/>
  <c r="E19" i="8"/>
  <c r="D19" i="8"/>
  <c r="H18" i="8"/>
  <c r="F18" i="8"/>
  <c r="E18" i="8"/>
  <c r="D18" i="8"/>
  <c r="H17" i="8"/>
  <c r="F17" i="8"/>
  <c r="E17" i="8"/>
  <c r="D17" i="8"/>
  <c r="H16" i="8"/>
  <c r="F16" i="8"/>
  <c r="E16" i="8"/>
  <c r="D16" i="8"/>
  <c r="H15" i="8"/>
  <c r="F15" i="8"/>
  <c r="E15" i="8"/>
  <c r="D15" i="8"/>
  <c r="H14" i="8"/>
  <c r="F14" i="8"/>
  <c r="E14" i="8"/>
  <c r="D14" i="8"/>
  <c r="H13" i="8"/>
  <c r="F13" i="8"/>
  <c r="E13" i="8"/>
  <c r="D13" i="8"/>
  <c r="H12" i="8"/>
  <c r="F12" i="8"/>
  <c r="E12" i="8"/>
  <c r="D12" i="8"/>
  <c r="H11" i="8"/>
  <c r="B11" i="8"/>
  <c r="A11" i="8" s="1"/>
  <c r="H10" i="8"/>
  <c r="B10" i="8"/>
  <c r="A10" i="8" s="1"/>
  <c r="B9" i="8"/>
  <c r="A9" i="8" s="1"/>
  <c r="B8" i="8"/>
  <c r="A8" i="8" s="1"/>
  <c r="B7" i="8"/>
  <c r="A7" i="8" s="1"/>
  <c r="B6" i="8"/>
  <c r="A6" i="8" s="1"/>
  <c r="B5" i="8"/>
  <c r="A5" i="8" s="1"/>
  <c r="B4" i="8"/>
  <c r="A4" i="8" s="1"/>
  <c r="B3" i="8"/>
  <c r="A3" i="8" s="1"/>
  <c r="G106" i="5" l="1"/>
  <c r="L74" i="8"/>
  <c r="L75" i="8" s="1"/>
  <c r="G234" i="5"/>
  <c r="G238" i="5"/>
  <c r="G242" i="5"/>
  <c r="G216" i="8"/>
  <c r="G9" i="8" s="1"/>
  <c r="G237" i="5"/>
  <c r="G241" i="5"/>
  <c r="G135" i="8"/>
  <c r="G6" i="8" s="1"/>
  <c r="G236" i="5"/>
  <c r="G240" i="5"/>
  <c r="G54" i="8"/>
  <c r="G3" i="8" s="1"/>
  <c r="G104" i="8"/>
  <c r="G105" i="8"/>
  <c r="G151" i="8"/>
  <c r="D151" i="5"/>
  <c r="G151" i="5" s="1"/>
  <c r="G157" i="8"/>
  <c r="F157" i="5"/>
  <c r="G157" i="5" s="1"/>
  <c r="G161" i="8"/>
  <c r="F161" i="5"/>
  <c r="G178" i="8"/>
  <c r="G179" i="8"/>
  <c r="D179" i="5"/>
  <c r="G179" i="5" s="1"/>
  <c r="G184" i="8"/>
  <c r="G185" i="8"/>
  <c r="G186" i="8"/>
  <c r="G187" i="8"/>
  <c r="G188" i="8"/>
  <c r="G252" i="8"/>
  <c r="F252" i="5"/>
  <c r="G252" i="5" s="1"/>
  <c r="G256" i="8"/>
  <c r="F256" i="5"/>
  <c r="G268" i="8"/>
  <c r="F268" i="5"/>
  <c r="G275" i="8"/>
  <c r="F275" i="5"/>
  <c r="G279" i="8"/>
  <c r="F279" i="5"/>
  <c r="G283" i="8"/>
  <c r="F283" i="5"/>
  <c r="G287" i="8"/>
  <c r="F287" i="5"/>
  <c r="G287" i="5" s="1"/>
  <c r="G295" i="8"/>
  <c r="F295" i="5"/>
  <c r="G135" i="5"/>
  <c r="G102" i="8"/>
  <c r="G148" i="8"/>
  <c r="D148" i="5"/>
  <c r="G148" i="5" s="1"/>
  <c r="G156" i="8"/>
  <c r="F156" i="5"/>
  <c r="G156" i="5" s="1"/>
  <c r="G160" i="8"/>
  <c r="F160" i="5"/>
  <c r="G176" i="8"/>
  <c r="D176" i="5"/>
  <c r="G176" i="5" s="1"/>
  <c r="G178" i="5"/>
  <c r="G182" i="8"/>
  <c r="D182" i="5"/>
  <c r="G182" i="5" s="1"/>
  <c r="G185" i="5"/>
  <c r="G186" i="5"/>
  <c r="G187" i="5"/>
  <c r="G188" i="5"/>
  <c r="G247" i="8"/>
  <c r="F247" i="5"/>
  <c r="G247" i="5" s="1"/>
  <c r="G251" i="8"/>
  <c r="F251" i="5"/>
  <c r="G251" i="5" s="1"/>
  <c r="G255" i="8"/>
  <c r="F255" i="5"/>
  <c r="G255" i="5" s="1"/>
  <c r="G259" i="8"/>
  <c r="F259" i="5"/>
  <c r="G259" i="5" s="1"/>
  <c r="G263" i="8"/>
  <c r="F263" i="5"/>
  <c r="G263" i="5" s="1"/>
  <c r="G267" i="8"/>
  <c r="F267" i="5"/>
  <c r="G267" i="5" s="1"/>
  <c r="G274" i="8"/>
  <c r="F274" i="5"/>
  <c r="G278" i="8"/>
  <c r="F278" i="5"/>
  <c r="G278" i="5" s="1"/>
  <c r="G282" i="8"/>
  <c r="F282" i="5"/>
  <c r="G282" i="5" s="1"/>
  <c r="G286" i="8"/>
  <c r="F286" i="5"/>
  <c r="G286" i="5" s="1"/>
  <c r="G290" i="8"/>
  <c r="F290" i="5"/>
  <c r="G294" i="8"/>
  <c r="F294" i="5"/>
  <c r="G248" i="8"/>
  <c r="F248" i="5"/>
  <c r="G260" i="8"/>
  <c r="F260" i="5"/>
  <c r="G260" i="5" s="1"/>
  <c r="G264" i="8"/>
  <c r="F264" i="5"/>
  <c r="G291" i="8"/>
  <c r="F291" i="5"/>
  <c r="G291" i="5" s="1"/>
  <c r="G103" i="8"/>
  <c r="G107" i="8"/>
  <c r="G147" i="8"/>
  <c r="D147" i="5"/>
  <c r="G147" i="5" s="1"/>
  <c r="G155" i="8"/>
  <c r="F155" i="5"/>
  <c r="G155" i="5" s="1"/>
  <c r="G159" i="8"/>
  <c r="F159" i="5"/>
  <c r="G159" i="5" s="1"/>
  <c r="G161" i="5"/>
  <c r="G175" i="8"/>
  <c r="D175" i="5"/>
  <c r="G175" i="5" s="1"/>
  <c r="G181" i="8"/>
  <c r="D181" i="5"/>
  <c r="G181" i="5" s="1"/>
  <c r="G234" i="8"/>
  <c r="G235" i="8"/>
  <c r="G236" i="8"/>
  <c r="G237" i="8"/>
  <c r="G238" i="8"/>
  <c r="G239" i="8"/>
  <c r="G240" i="8"/>
  <c r="G241" i="8"/>
  <c r="G242" i="8"/>
  <c r="G248" i="5"/>
  <c r="G250" i="8"/>
  <c r="F250" i="5"/>
  <c r="G250" i="5" s="1"/>
  <c r="G254" i="8"/>
  <c r="F254" i="5"/>
  <c r="G254" i="5" s="1"/>
  <c r="G256" i="5"/>
  <c r="G258" i="8"/>
  <c r="F258" i="5"/>
  <c r="G258" i="5" s="1"/>
  <c r="G262" i="8"/>
  <c r="F262" i="5"/>
  <c r="G262" i="5" s="1"/>
  <c r="G264" i="5"/>
  <c r="G266" i="8"/>
  <c r="F266" i="5"/>
  <c r="G266" i="5" s="1"/>
  <c r="G268" i="5"/>
  <c r="B12" i="8"/>
  <c r="A12" i="8" s="1"/>
  <c r="B273" i="5"/>
  <c r="G273" i="8"/>
  <c r="F273" i="5"/>
  <c r="G275" i="5"/>
  <c r="G277" i="8"/>
  <c r="F277" i="5"/>
  <c r="G277" i="5" s="1"/>
  <c r="G279" i="5"/>
  <c r="G281" i="8"/>
  <c r="F281" i="5"/>
  <c r="G281" i="5" s="1"/>
  <c r="G283" i="5"/>
  <c r="G285" i="8"/>
  <c r="F285" i="5"/>
  <c r="G285" i="5" s="1"/>
  <c r="G289" i="8"/>
  <c r="F289" i="5"/>
  <c r="G289" i="5" s="1"/>
  <c r="G293" i="8"/>
  <c r="F293" i="5"/>
  <c r="G293" i="5" s="1"/>
  <c r="G295" i="5"/>
  <c r="G80" i="8"/>
  <c r="G81" i="8" s="1"/>
  <c r="G4" i="8" s="1"/>
  <c r="G81" i="5"/>
  <c r="G106" i="8"/>
  <c r="G154" i="8"/>
  <c r="F154" i="5"/>
  <c r="G154" i="5" s="1"/>
  <c r="G158" i="8"/>
  <c r="F158" i="5"/>
  <c r="G158" i="5" s="1"/>
  <c r="G160" i="5"/>
  <c r="G180" i="8"/>
  <c r="D180" i="5"/>
  <c r="G180" i="5" s="1"/>
  <c r="G249" i="8"/>
  <c r="F249" i="5"/>
  <c r="G249" i="5" s="1"/>
  <c r="G253" i="8"/>
  <c r="F253" i="5"/>
  <c r="G253" i="5" s="1"/>
  <c r="G257" i="8"/>
  <c r="F257" i="5"/>
  <c r="G257" i="5" s="1"/>
  <c r="G261" i="8"/>
  <c r="F261" i="5"/>
  <c r="G261" i="5" s="1"/>
  <c r="G265" i="8"/>
  <c r="F265" i="5"/>
  <c r="G265" i="5" s="1"/>
  <c r="G269" i="8"/>
  <c r="F269" i="5"/>
  <c r="G269" i="5" s="1"/>
  <c r="G274" i="5"/>
  <c r="G276" i="8"/>
  <c r="F276" i="5"/>
  <c r="G276" i="5" s="1"/>
  <c r="G280" i="8"/>
  <c r="F280" i="5"/>
  <c r="G280" i="5" s="1"/>
  <c r="G284" i="8"/>
  <c r="F284" i="5"/>
  <c r="G284" i="5" s="1"/>
  <c r="G288" i="8"/>
  <c r="F288" i="5"/>
  <c r="G288" i="5" s="1"/>
  <c r="G290" i="5"/>
  <c r="G292" i="8"/>
  <c r="F292" i="5"/>
  <c r="G292" i="5" s="1"/>
  <c r="G294" i="5"/>
  <c r="G296" i="8"/>
  <c r="F296" i="5"/>
  <c r="G296" i="5" s="1"/>
  <c r="G216" i="5"/>
  <c r="G162" i="8" l="1"/>
  <c r="G7" i="8" s="1"/>
  <c r="G243" i="5"/>
  <c r="G297" i="8"/>
  <c r="G12" i="8" s="1"/>
  <c r="G270" i="8"/>
  <c r="G11" i="8" s="1"/>
  <c r="G189" i="8"/>
  <c r="G8" i="8" s="1"/>
  <c r="G189" i="5"/>
  <c r="G162" i="5"/>
  <c r="G108" i="5"/>
  <c r="G243" i="8"/>
  <c r="G10" i="8" s="1"/>
  <c r="G108" i="8"/>
  <c r="G5" i="8" s="1"/>
  <c r="G297" i="5"/>
  <c r="G270" i="5"/>
  <c r="G54" i="5"/>
  <c r="G3" i="5" s="1"/>
  <c r="X22" i="7"/>
  <c r="W22" i="7" s="1"/>
  <c r="X21" i="7"/>
  <c r="AF21" i="7" s="1"/>
  <c r="X20" i="7"/>
  <c r="W20" i="7" s="1"/>
  <c r="X19" i="7"/>
  <c r="AF19" i="7" s="1"/>
  <c r="X18" i="7"/>
  <c r="W18" i="7" s="1"/>
  <c r="X17" i="7"/>
  <c r="AF17" i="7" s="1"/>
  <c r="X16" i="7"/>
  <c r="W16" i="7" s="1"/>
  <c r="X15" i="7"/>
  <c r="W15" i="7" s="1"/>
  <c r="X14" i="7"/>
  <c r="B11" i="5"/>
  <c r="A11" i="5" s="1"/>
  <c r="B10" i="5"/>
  <c r="A10" i="5" s="1"/>
  <c r="B9" i="5"/>
  <c r="A9" i="5" s="1"/>
  <c r="B8" i="5"/>
  <c r="A8" i="5" s="1"/>
  <c r="B7" i="5"/>
  <c r="A7" i="5" s="1"/>
  <c r="B6" i="5"/>
  <c r="A6" i="5" s="1"/>
  <c r="B5" i="5"/>
  <c r="A5" i="5" s="1"/>
  <c r="B4" i="5"/>
  <c r="A4" i="5" s="1"/>
  <c r="B3" i="5"/>
  <c r="G9" i="5"/>
  <c r="G6" i="5"/>
  <c r="M5" i="3"/>
  <c r="I21" i="3"/>
  <c r="AK23" i="7"/>
  <c r="AL23" i="7" s="1"/>
  <c r="AK22" i="7"/>
  <c r="AL22" i="7" s="1"/>
  <c r="AK21" i="7"/>
  <c r="AL21" i="7" s="1"/>
  <c r="AK20" i="7"/>
  <c r="AL20" i="7" s="1"/>
  <c r="AK19" i="7"/>
  <c r="AL19" i="7" s="1"/>
  <c r="AK18" i="7"/>
  <c r="AL18" i="7" s="1"/>
  <c r="AK17" i="7"/>
  <c r="AL17" i="7" s="1"/>
  <c r="AK16" i="7"/>
  <c r="AL16" i="7" s="1"/>
  <c r="AK15" i="7"/>
  <c r="AL15" i="7" s="1"/>
  <c r="AK14" i="7"/>
  <c r="AL14" i="7" s="1"/>
  <c r="G12" i="7"/>
  <c r="E21" i="3"/>
  <c r="AF14" i="7" l="1"/>
  <c r="G27" i="8"/>
  <c r="J9" i="8" s="1"/>
  <c r="G28" i="8"/>
  <c r="W17" i="7"/>
  <c r="W21" i="7"/>
  <c r="W19" i="7"/>
  <c r="AF18" i="7"/>
  <c r="AF20" i="7"/>
  <c r="AF22" i="7"/>
  <c r="W14" i="7"/>
  <c r="AT14" i="7"/>
  <c r="AT15" i="7"/>
  <c r="AT16" i="7"/>
  <c r="AT17" i="7"/>
  <c r="AT18" i="7"/>
  <c r="AT19" i="7"/>
  <c r="AT20" i="7"/>
  <c r="AT21" i="7"/>
  <c r="AT22" i="7"/>
  <c r="AT23" i="7"/>
  <c r="D14" i="5" l="1"/>
  <c r="E14" i="5"/>
  <c r="F12" i="5"/>
  <c r="D12" i="5"/>
  <c r="F13" i="5"/>
  <c r="D13" i="5"/>
  <c r="F14" i="5"/>
  <c r="F15" i="5"/>
  <c r="D15" i="5"/>
  <c r="F16" i="5"/>
  <c r="D16" i="5"/>
  <c r="F17" i="5"/>
  <c r="D17" i="5"/>
  <c r="F18" i="5"/>
  <c r="D18" i="5"/>
  <c r="F19" i="5"/>
  <c r="D19" i="5"/>
  <c r="F20" i="5"/>
  <c r="D20" i="5"/>
  <c r="F21" i="5"/>
  <c r="D21" i="5"/>
  <c r="F22" i="5"/>
  <c r="D22" i="5"/>
  <c r="F23" i="5"/>
  <c r="D23" i="5"/>
  <c r="F24" i="5"/>
  <c r="D24" i="5"/>
  <c r="F25" i="5"/>
  <c r="D25" i="5"/>
  <c r="F26" i="5"/>
  <c r="D26" i="5"/>
  <c r="H58" i="1"/>
  <c r="H59" i="1"/>
  <c r="H60" i="1"/>
  <c r="H62" i="1"/>
  <c r="H61" i="1"/>
  <c r="H57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90" i="1"/>
  <c r="H85" i="1"/>
  <c r="H86" i="1"/>
  <c r="H87" i="1"/>
  <c r="H88" i="1"/>
  <c r="H89" i="1"/>
  <c r="H91" i="1"/>
  <c r="H84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12" i="1"/>
  <c r="H113" i="1"/>
  <c r="H111" i="1"/>
  <c r="H114" i="1"/>
  <c r="H115" i="1"/>
  <c r="H116" i="1"/>
  <c r="H117" i="1"/>
  <c r="H118" i="1"/>
  <c r="H119" i="1"/>
  <c r="H120" i="1"/>
  <c r="H121" i="1"/>
  <c r="H124" i="1"/>
  <c r="H125" i="1"/>
  <c r="H126" i="1"/>
  <c r="H127" i="1"/>
  <c r="H128" i="1"/>
  <c r="H129" i="1"/>
  <c r="H130" i="1"/>
  <c r="H131" i="1"/>
  <c r="H132" i="1"/>
  <c r="H133" i="1"/>
  <c r="H134" i="1"/>
  <c r="H140" i="1"/>
  <c r="H139" i="1"/>
  <c r="H141" i="1"/>
  <c r="H142" i="1"/>
  <c r="H143" i="1"/>
  <c r="H138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31" i="1"/>
  <c r="H32" i="1"/>
  <c r="H35" i="1"/>
  <c r="H30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84" i="1"/>
  <c r="C138" i="1"/>
  <c r="C111" i="1"/>
  <c r="C57" i="1"/>
  <c r="C30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489" i="1"/>
  <c r="H462" i="1"/>
  <c r="H435" i="1"/>
  <c r="H408" i="1"/>
  <c r="H381" i="1"/>
  <c r="H354" i="1"/>
  <c r="H327" i="1"/>
  <c r="H300" i="1"/>
  <c r="H273" i="1"/>
  <c r="H246" i="1"/>
  <c r="H219" i="1"/>
  <c r="H192" i="1"/>
  <c r="H165" i="1"/>
  <c r="H490" i="1"/>
  <c r="H463" i="1"/>
  <c r="H436" i="1"/>
  <c r="H409" i="1"/>
  <c r="H382" i="1"/>
  <c r="H355" i="1"/>
  <c r="H328" i="1"/>
  <c r="H301" i="1"/>
  <c r="H274" i="1"/>
  <c r="H247" i="1"/>
  <c r="H220" i="1"/>
  <c r="H193" i="1"/>
  <c r="H166" i="1"/>
  <c r="A48" i="5"/>
  <c r="A49" i="5"/>
  <c r="A50" i="5"/>
  <c r="A51" i="5"/>
  <c r="A52" i="5"/>
  <c r="A53" i="5"/>
  <c r="H270" i="1"/>
  <c r="A54" i="5"/>
  <c r="H27" i="5"/>
  <c r="H10" i="5"/>
  <c r="H11" i="5"/>
  <c r="E12" i="5"/>
  <c r="H12" i="5"/>
  <c r="E13" i="5"/>
  <c r="H13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M70" i="5"/>
  <c r="M71" i="5"/>
  <c r="M72" i="5"/>
  <c r="L70" i="5"/>
  <c r="L71" i="5"/>
  <c r="L72" i="5"/>
  <c r="K70" i="5"/>
  <c r="K71" i="5"/>
  <c r="K72" i="5"/>
  <c r="K69" i="5"/>
  <c r="L69" i="5"/>
  <c r="M69" i="5"/>
  <c r="D27" i="5"/>
  <c r="A3" i="5"/>
  <c r="E27" i="5"/>
  <c r="H135" i="1"/>
  <c r="H6" i="1" s="1"/>
  <c r="H162" i="1" l="1"/>
  <c r="H7" i="1" s="1"/>
  <c r="H54" i="1"/>
  <c r="H3" i="1" s="1"/>
  <c r="H108" i="1"/>
  <c r="H5" i="1" s="1"/>
  <c r="H81" i="1"/>
  <c r="H4" i="1" s="1"/>
  <c r="H27" i="1" s="1"/>
  <c r="J39" i="1"/>
  <c r="K74" i="5"/>
  <c r="K75" i="5" s="1"/>
  <c r="M74" i="5"/>
  <c r="M75" i="5" s="1"/>
  <c r="G12" i="5"/>
  <c r="G8" i="5"/>
  <c r="G11" i="5"/>
  <c r="B12" i="5"/>
  <c r="A12" i="5" s="1"/>
  <c r="X23" i="7"/>
  <c r="L74" i="5"/>
  <c r="L75" i="5" s="1"/>
  <c r="G7" i="5"/>
  <c r="J10" i="5" l="1"/>
  <c r="J10" i="8"/>
  <c r="J11" i="8" s="1"/>
  <c r="J12" i="8" s="1"/>
  <c r="AF23" i="7"/>
  <c r="W23" i="7"/>
  <c r="G10" i="5"/>
  <c r="G5" i="5"/>
  <c r="AF16" i="7"/>
  <c r="G4" i="5"/>
  <c r="AF15" i="7"/>
  <c r="AT24" i="7" l="1"/>
  <c r="G27" i="5"/>
  <c r="F10" i="6" s="1"/>
  <c r="AT26" i="7" l="1"/>
  <c r="J9" i="5"/>
  <c r="J11" i="5" s="1"/>
  <c r="J12" i="5" s="1"/>
  <c r="H28" i="8" l="1"/>
  <c r="E28" i="8" s="1"/>
  <c r="D28" i="8" s="1"/>
  <c r="F26" i="7"/>
  <c r="F27" i="7" s="1"/>
  <c r="H20" i="7" s="1"/>
</calcChain>
</file>

<file path=xl/comments1.xml><?xml version="1.0" encoding="utf-8"?>
<comments xmlns="http://schemas.openxmlformats.org/spreadsheetml/2006/main">
  <authors>
    <author>FRC</author>
  </authors>
  <commentList>
    <comment ref="AT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数字の前に「-」マイナスを付けてください。
</t>
        </r>
      </text>
    </comment>
    <comment ref="W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追記する特記事項があれば、入力してください。</t>
        </r>
      </text>
    </comment>
  </commentList>
</comments>
</file>

<file path=xl/sharedStrings.xml><?xml version="1.0" encoding="utf-8"?>
<sst xmlns="http://schemas.openxmlformats.org/spreadsheetml/2006/main" count="617" uniqueCount="201">
  <si>
    <t>工事内訳明細書</t>
    <rPh sb="0" eb="2">
      <t>コウジ</t>
    </rPh>
    <rPh sb="2" eb="4">
      <t>ウチワケ</t>
    </rPh>
    <rPh sb="4" eb="7">
      <t>メイサイショ</t>
    </rPh>
    <phoneticPr fontId="2"/>
  </si>
  <si>
    <t>名　　　　　　　称</t>
    <rPh sb="0" eb="9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</si>
  <si>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</si>
  <si>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</si>
  <si>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</si>
  <si>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額</t>
    <rPh sb="0" eb="5">
      <t>キンガク</t>
    </rPh>
    <phoneticPr fontId="2"/>
  </si>
  <si>
    <t>備　　　　　考</t>
    <rPh sb="0" eb="7">
      <t>ビコウ</t>
    </rPh>
    <phoneticPr fontId="2"/>
  </si>
  <si>
    <t>摘　　　　　要</t>
    <rPh sb="0" eb="7">
      <t>テキヨウ</t>
    </rPh>
    <phoneticPr fontId="2"/>
  </si>
  <si>
    <t>御   見   積   書</t>
  </si>
  <si>
    <t>積算価格（消費税を除く）</t>
  </si>
  <si>
    <t>消費税額</t>
  </si>
  <si>
    <t xml:space="preserve">     （注）消費税額は、消費税法第２８条第１項及び第２９条の規定により算出したものです。</t>
    <phoneticPr fontId="2"/>
  </si>
  <si>
    <t>総  額</t>
    <phoneticPr fontId="2"/>
  </si>
  <si>
    <t>工     事     名</t>
  </si>
  <si>
    <t>御見積条件</t>
    <rPh sb="0" eb="3">
      <t>オミツモ</t>
    </rPh>
    <rPh sb="3" eb="5">
      <t>ジョウケン</t>
    </rPh>
    <phoneticPr fontId="2"/>
  </si>
  <si>
    <t>〒751-0883 下関市大字田倉69-1</t>
    <rPh sb="13" eb="15">
      <t>オオアザ</t>
    </rPh>
    <rPh sb="15" eb="17">
      <t>タクラ</t>
    </rPh>
    <phoneticPr fontId="2"/>
  </si>
  <si>
    <t>山口県知事許可　般-19　17437号</t>
    <rPh sb="0" eb="2">
      <t>ヤマグチ</t>
    </rPh>
    <rPh sb="2" eb="5">
      <t>ケンチジ</t>
    </rPh>
    <rPh sb="5" eb="7">
      <t>キョカ</t>
    </rPh>
    <rPh sb="8" eb="9">
      <t>ハン</t>
    </rPh>
    <rPh sb="18" eb="19">
      <t>ゴウ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</si>
  <si>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</si>
  <si>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</si>
  <si>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</si>
  <si>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</si>
  <si>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小計</t>
    <rPh sb="0" eb="2">
      <t>ショウケイ</t>
    </rPh>
    <phoneticPr fontId="2"/>
  </si>
  <si>
    <t>④</t>
    <phoneticPr fontId="2"/>
  </si>
  <si>
    <t>⑤</t>
    <phoneticPr fontId="2"/>
  </si>
  <si>
    <t>⑤</t>
    <phoneticPr fontId="2"/>
  </si>
  <si>
    <t>式</t>
    <rPh sb="0" eb="1">
      <t>シキ</t>
    </rPh>
    <phoneticPr fontId="2"/>
  </si>
  <si>
    <t>仮設工事</t>
    <rPh sb="0" eb="2">
      <t>カセツ</t>
    </rPh>
    <rPh sb="2" eb="4">
      <t>コウジ</t>
    </rPh>
    <phoneticPr fontId="2"/>
  </si>
  <si>
    <t>大工工事</t>
    <rPh sb="0" eb="2">
      <t>ダイク</t>
    </rPh>
    <rPh sb="2" eb="4">
      <t>コウジ</t>
    </rPh>
    <phoneticPr fontId="2"/>
  </si>
  <si>
    <t>給排水設備工事</t>
    <rPh sb="0" eb="3">
      <t>キュウハイスイ</t>
    </rPh>
    <rPh sb="3" eb="5">
      <t>セツビ</t>
    </rPh>
    <rPh sb="5" eb="7">
      <t>コウジ</t>
    </rPh>
    <phoneticPr fontId="2"/>
  </si>
  <si>
    <t>雑工事</t>
    <rPh sb="0" eb="1">
      <t>ザツ</t>
    </rPh>
    <rPh sb="1" eb="3">
      <t>コウジ</t>
    </rPh>
    <phoneticPr fontId="2"/>
  </si>
  <si>
    <t>現場整理清掃費</t>
    <rPh sb="0" eb="2">
      <t>ゲンバ</t>
    </rPh>
    <rPh sb="2" eb="4">
      <t>セイリ</t>
    </rPh>
    <rPh sb="4" eb="6">
      <t>セイソウ</t>
    </rPh>
    <rPh sb="6" eb="7">
      <t>ヒ</t>
    </rPh>
    <phoneticPr fontId="2"/>
  </si>
  <si>
    <t>現場養生費</t>
    <rPh sb="0" eb="2">
      <t>ゲンバ</t>
    </rPh>
    <rPh sb="2" eb="4">
      <t>ヨウジョウ</t>
    </rPh>
    <rPh sb="4" eb="5">
      <t>ヒ</t>
    </rPh>
    <phoneticPr fontId="2"/>
  </si>
  <si>
    <t>運搬費</t>
    <rPh sb="0" eb="2">
      <t>ウンパン</t>
    </rPh>
    <rPh sb="2" eb="3">
      <t>ヒ</t>
    </rPh>
    <phoneticPr fontId="2"/>
  </si>
  <si>
    <t>機械費</t>
    <rPh sb="0" eb="2">
      <t>キカイ</t>
    </rPh>
    <rPh sb="2" eb="3">
      <t>ヒ</t>
    </rPh>
    <phoneticPr fontId="2"/>
  </si>
  <si>
    <t>廃材処分費</t>
    <rPh sb="0" eb="2">
      <t>ハイザイ</t>
    </rPh>
    <rPh sb="2" eb="4">
      <t>ショブン</t>
    </rPh>
    <rPh sb="4" eb="5">
      <t>ヒ</t>
    </rPh>
    <phoneticPr fontId="2"/>
  </si>
  <si>
    <t>㎡</t>
    <phoneticPr fontId="2"/>
  </si>
  <si>
    <t>個</t>
    <rPh sb="0" eb="1">
      <t>コ</t>
    </rPh>
    <phoneticPr fontId="2"/>
  </si>
  <si>
    <t>循環アダプター</t>
    <rPh sb="0" eb="2">
      <t>ジュンカン</t>
    </rPh>
    <phoneticPr fontId="2"/>
  </si>
  <si>
    <t>既存取り合い補修工事</t>
    <rPh sb="0" eb="2">
      <t>キゾン</t>
    </rPh>
    <rPh sb="2" eb="3">
      <t>ト</t>
    </rPh>
    <rPh sb="4" eb="5">
      <t>ア</t>
    </rPh>
    <rPh sb="6" eb="8">
      <t>ホシュウ</t>
    </rPh>
    <rPh sb="8" eb="10">
      <t>コウジ</t>
    </rPh>
    <phoneticPr fontId="2"/>
  </si>
  <si>
    <t>解体・左官工事</t>
    <rPh sb="0" eb="2">
      <t>カイタイ</t>
    </rPh>
    <rPh sb="3" eb="5">
      <t>サカン</t>
    </rPh>
    <rPh sb="5" eb="7">
      <t>コウジ</t>
    </rPh>
    <phoneticPr fontId="2"/>
  </si>
  <si>
    <t>既存浴室解体工事</t>
    <rPh sb="0" eb="2">
      <t>キゾン</t>
    </rPh>
    <rPh sb="2" eb="3">
      <t>ヨク</t>
    </rPh>
    <rPh sb="3" eb="4">
      <t>シツ</t>
    </rPh>
    <rPh sb="4" eb="6">
      <t>カイタイ</t>
    </rPh>
    <rPh sb="6" eb="8">
      <t>コウジ</t>
    </rPh>
    <phoneticPr fontId="2"/>
  </si>
  <si>
    <t>土間･壁･天井</t>
    <rPh sb="0" eb="2">
      <t>ドマ</t>
    </rPh>
    <rPh sb="3" eb="4">
      <t>カベ</t>
    </rPh>
    <rPh sb="5" eb="7">
      <t>テンジョウ</t>
    </rPh>
    <phoneticPr fontId="2"/>
  </si>
  <si>
    <t>解体発生材運搬処分</t>
    <rPh sb="0" eb="2">
      <t>カイタイ</t>
    </rPh>
    <rPh sb="2" eb="4">
      <t>ハッセイ</t>
    </rPh>
    <rPh sb="4" eb="5">
      <t>ザイ</t>
    </rPh>
    <rPh sb="5" eb="7">
      <t>ウンパン</t>
    </rPh>
    <rPh sb="7" eb="9">
      <t>ショブン</t>
    </rPh>
    <phoneticPr fontId="2"/>
  </si>
  <si>
    <t>土間掘り下げ残土処分</t>
    <rPh sb="0" eb="2">
      <t>ドマ</t>
    </rPh>
    <rPh sb="2" eb="3">
      <t>ホ</t>
    </rPh>
    <rPh sb="4" eb="5">
      <t>サ</t>
    </rPh>
    <rPh sb="6" eb="8">
      <t>ザンド</t>
    </rPh>
    <rPh sb="8" eb="10">
      <t>ショブン</t>
    </rPh>
    <phoneticPr fontId="2"/>
  </si>
  <si>
    <t>土間コンクリート打ち</t>
    <rPh sb="0" eb="2">
      <t>ドマ</t>
    </rPh>
    <rPh sb="8" eb="9">
      <t>ウ</t>
    </rPh>
    <phoneticPr fontId="2"/>
  </si>
  <si>
    <t>メッシュ筋入れ</t>
    <rPh sb="4" eb="5">
      <t>キン</t>
    </rPh>
    <rPh sb="5" eb="6">
      <t>イ</t>
    </rPh>
    <phoneticPr fontId="2"/>
  </si>
  <si>
    <t>間仕切り壁造作</t>
    <rPh sb="0" eb="3">
      <t>マジキ</t>
    </rPh>
    <rPh sb="4" eb="5">
      <t>カベ</t>
    </rPh>
    <rPh sb="5" eb="7">
      <t>ゾウサク</t>
    </rPh>
    <phoneticPr fontId="2"/>
  </si>
  <si>
    <t>材工共</t>
    <rPh sb="0" eb="1">
      <t>ザイ</t>
    </rPh>
    <rPh sb="1" eb="2">
      <t>コウ</t>
    </rPh>
    <rPh sb="2" eb="3">
      <t>トモ</t>
    </rPh>
    <phoneticPr fontId="2"/>
  </si>
  <si>
    <t>開口部造作共　材工共</t>
    <rPh sb="0" eb="3">
      <t>カイコウブ</t>
    </rPh>
    <rPh sb="3" eb="5">
      <t>ゾウサク</t>
    </rPh>
    <rPh sb="5" eb="6">
      <t>トモ</t>
    </rPh>
    <rPh sb="7" eb="8">
      <t>ザイ</t>
    </rPh>
    <rPh sb="8" eb="9">
      <t>コウ</t>
    </rPh>
    <rPh sb="9" eb="10">
      <t>トモ</t>
    </rPh>
    <phoneticPr fontId="2"/>
  </si>
  <si>
    <t>ユニットバス接続</t>
    <rPh sb="6" eb="8">
      <t>セツゾク</t>
    </rPh>
    <phoneticPr fontId="2"/>
  </si>
  <si>
    <t>配管工事</t>
    <rPh sb="0" eb="2">
      <t>ハイカン</t>
    </rPh>
    <rPh sb="2" eb="4">
      <t>コウジ</t>
    </rPh>
    <phoneticPr fontId="2"/>
  </si>
  <si>
    <t>同上　取付施工費</t>
    <rPh sb="0" eb="2">
      <t>ドウジョウ</t>
    </rPh>
    <rPh sb="3" eb="5">
      <t>トリツケ</t>
    </rPh>
    <rPh sb="5" eb="7">
      <t>セコウ</t>
    </rPh>
    <rPh sb="7" eb="8">
      <t>ヒ</t>
    </rPh>
    <phoneticPr fontId="2"/>
  </si>
  <si>
    <t>外部新規サッシ</t>
    <rPh sb="0" eb="2">
      <t>ガイブ</t>
    </rPh>
    <rPh sb="2" eb="4">
      <t>シンキ</t>
    </rPh>
    <phoneticPr fontId="2"/>
  </si>
  <si>
    <t>中連　ペアガラス　面格子付</t>
    <rPh sb="0" eb="1">
      <t>チュウ</t>
    </rPh>
    <rPh sb="1" eb="2">
      <t>レン</t>
    </rPh>
    <rPh sb="9" eb="10">
      <t>メン</t>
    </rPh>
    <rPh sb="10" eb="12">
      <t>コウシ</t>
    </rPh>
    <rPh sb="12" eb="13">
      <t>ツキ</t>
    </rPh>
    <phoneticPr fontId="2"/>
  </si>
  <si>
    <t>定価　\92,150</t>
    <rPh sb="0" eb="2">
      <t>テイカ</t>
    </rPh>
    <phoneticPr fontId="2"/>
  </si>
  <si>
    <t>洗面台脱着工事費</t>
    <rPh sb="0" eb="2">
      <t>センメン</t>
    </rPh>
    <rPh sb="2" eb="3">
      <t>ダイ</t>
    </rPh>
    <rPh sb="3" eb="4">
      <t>ダッ</t>
    </rPh>
    <rPh sb="4" eb="5">
      <t>チャク</t>
    </rPh>
    <rPh sb="5" eb="8">
      <t>コウジヒ</t>
    </rPh>
    <phoneticPr fontId="2"/>
  </si>
  <si>
    <t>洗面所壁クロス貼り替え</t>
    <rPh sb="0" eb="2">
      <t>センメン</t>
    </rPh>
    <rPh sb="2" eb="3">
      <t>ショ</t>
    </rPh>
    <rPh sb="3" eb="4">
      <t>カベ</t>
    </rPh>
    <rPh sb="7" eb="8">
      <t>ハ</t>
    </rPh>
    <rPh sb="9" eb="10">
      <t>カ</t>
    </rPh>
    <phoneticPr fontId="2"/>
  </si>
  <si>
    <t>洗面所床ＣＦシート貼り替え</t>
    <rPh sb="0" eb="2">
      <t>センメン</t>
    </rPh>
    <rPh sb="2" eb="3">
      <t>ショ</t>
    </rPh>
    <rPh sb="3" eb="4">
      <t>ユカ</t>
    </rPh>
    <rPh sb="9" eb="10">
      <t>ハ</t>
    </rPh>
    <rPh sb="11" eb="12">
      <t>カ</t>
    </rPh>
    <phoneticPr fontId="2"/>
  </si>
  <si>
    <t>外部サイディング補修</t>
    <rPh sb="0" eb="2">
      <t>ガイブ</t>
    </rPh>
    <rPh sb="8" eb="10">
      <t>ホシュウ</t>
    </rPh>
    <phoneticPr fontId="2"/>
  </si>
  <si>
    <t>サッシ取付、外壁サイディング共</t>
    <rPh sb="3" eb="5">
      <t>トリツケ</t>
    </rPh>
    <rPh sb="6" eb="8">
      <t>ガイヘキ</t>
    </rPh>
    <rPh sb="14" eb="15">
      <t>トモ</t>
    </rPh>
    <phoneticPr fontId="2"/>
  </si>
  <si>
    <t>新規棚造作</t>
    <rPh sb="0" eb="2">
      <t>シンキ</t>
    </rPh>
    <rPh sb="2" eb="3">
      <t>タナ</t>
    </rPh>
    <rPh sb="3" eb="5">
      <t>ゾウサク</t>
    </rPh>
    <phoneticPr fontId="2"/>
  </si>
  <si>
    <t>埋め込み収納棚</t>
    <rPh sb="0" eb="1">
      <t>ウ</t>
    </rPh>
    <rPh sb="2" eb="3">
      <t>コ</t>
    </rPh>
    <rPh sb="4" eb="6">
      <t>シュウノウ</t>
    </rPh>
    <rPh sb="6" eb="7">
      <t>タナ</t>
    </rPh>
    <phoneticPr fontId="2"/>
  </si>
  <si>
    <t>止水工事</t>
    <rPh sb="0" eb="2">
      <t>シスイ</t>
    </rPh>
    <rPh sb="2" eb="4">
      <t>コウジ</t>
    </rPh>
    <phoneticPr fontId="2"/>
  </si>
  <si>
    <t>HX-F</t>
    <phoneticPr fontId="2"/>
  </si>
  <si>
    <t>定価　\7.600</t>
    <rPh sb="0" eb="2">
      <t>テイカ</t>
    </rPh>
    <phoneticPr fontId="2"/>
  </si>
  <si>
    <t>塗装工事</t>
    <rPh sb="0" eb="2">
      <t>トソウ</t>
    </rPh>
    <rPh sb="2" eb="4">
      <t>コウジ</t>
    </rPh>
    <phoneticPr fontId="2"/>
  </si>
  <si>
    <t>外壁部、室内枠廻り、造作収納等</t>
    <rPh sb="0" eb="2">
      <t>ガイヘキ</t>
    </rPh>
    <rPh sb="2" eb="3">
      <t>ブ</t>
    </rPh>
    <rPh sb="4" eb="6">
      <t>シツナイ</t>
    </rPh>
    <rPh sb="6" eb="7">
      <t>ワク</t>
    </rPh>
    <rPh sb="7" eb="8">
      <t>マワ</t>
    </rPh>
    <rPh sb="10" eb="12">
      <t>ゾウサク</t>
    </rPh>
    <rPh sb="12" eb="14">
      <t>シュウノウ</t>
    </rPh>
    <rPh sb="14" eb="15">
      <t>ナド</t>
    </rPh>
    <phoneticPr fontId="2"/>
  </si>
  <si>
    <t>シーリング工事</t>
    <rPh sb="5" eb="7">
      <t>コウジ</t>
    </rPh>
    <phoneticPr fontId="2"/>
  </si>
  <si>
    <t>サッシ廻り等</t>
    <rPh sb="3" eb="4">
      <t>マワ</t>
    </rPh>
    <rPh sb="5" eb="6">
      <t>ナド</t>
    </rPh>
    <phoneticPr fontId="2"/>
  </si>
  <si>
    <t>電気工事</t>
    <rPh sb="0" eb="2">
      <t>デンキ</t>
    </rPh>
    <rPh sb="2" eb="4">
      <t>コウジ</t>
    </rPh>
    <phoneticPr fontId="2"/>
  </si>
  <si>
    <t>換気扇配線、リモコン配線</t>
    <rPh sb="0" eb="3">
      <t>カンキセン</t>
    </rPh>
    <rPh sb="3" eb="5">
      <t>ハイセン</t>
    </rPh>
    <rPh sb="10" eb="12">
      <t>ハイセン</t>
    </rPh>
    <phoneticPr fontId="2"/>
  </si>
  <si>
    <t>ヤマハ　ショールーム打合せ分</t>
    <rPh sb="10" eb="12">
      <t>ウチアワ</t>
    </rPh>
    <rPh sb="13" eb="14">
      <t>ブン</t>
    </rPh>
    <phoneticPr fontId="2"/>
  </si>
  <si>
    <t>ヤマハ　システムバス</t>
    <phoneticPr fontId="2"/>
  </si>
  <si>
    <t>リベロ　1616　　　　詳細別紙</t>
    <rPh sb="12" eb="14">
      <t>ショウサイ</t>
    </rPh>
    <rPh sb="14" eb="16">
      <t>ベッシ</t>
    </rPh>
    <phoneticPr fontId="2"/>
  </si>
  <si>
    <t>定価　\1.018.000</t>
    <rPh sb="0" eb="2">
      <t>テイカ</t>
    </rPh>
    <phoneticPr fontId="2"/>
  </si>
  <si>
    <t>定価　\165.000</t>
    <rPh sb="0" eb="2">
      <t>テイカ</t>
    </rPh>
    <phoneticPr fontId="2"/>
  </si>
  <si>
    <t>工事中の電気、水道の使用許可をお願い致します。</t>
    <rPh sb="0" eb="3">
      <t>コウジチュウ</t>
    </rPh>
    <rPh sb="4" eb="6">
      <t>デンキ</t>
    </rPh>
    <rPh sb="7" eb="9">
      <t>スイドウ</t>
    </rPh>
    <rPh sb="10" eb="12">
      <t>シヨウ</t>
    </rPh>
    <rPh sb="12" eb="14">
      <t>キョカ</t>
    </rPh>
    <rPh sb="16" eb="17">
      <t>ネガイ</t>
    </rPh>
    <rPh sb="18" eb="19">
      <t>タ</t>
    </rPh>
    <phoneticPr fontId="2"/>
  </si>
  <si>
    <t>⑦</t>
    <phoneticPr fontId="2"/>
  </si>
  <si>
    <t>⑧</t>
    <phoneticPr fontId="2"/>
  </si>
  <si>
    <t>TEL（０８３）227－4167</t>
    <phoneticPr fontId="2"/>
  </si>
  <si>
    <t>FAX（０８３）227－4168</t>
    <phoneticPr fontId="2"/>
  </si>
  <si>
    <t>〒751-0817 下関市一の宮卸本町3-18</t>
    <rPh sb="13" eb="14">
      <t>イチ</t>
    </rPh>
    <rPh sb="15" eb="16">
      <t>ミヤ</t>
    </rPh>
    <rPh sb="16" eb="17">
      <t>オロシ</t>
    </rPh>
    <rPh sb="17" eb="19">
      <t>ホンマチ</t>
    </rPh>
    <phoneticPr fontId="2"/>
  </si>
  <si>
    <t>　</t>
    <phoneticPr fontId="2"/>
  </si>
  <si>
    <t>⑥</t>
    <phoneticPr fontId="2"/>
  </si>
  <si>
    <t>御見積有効期限は御見積提出後1ヶ月です。</t>
    <rPh sb="8" eb="11">
      <t>オミツ</t>
    </rPh>
    <rPh sb="11" eb="13">
      <t>テイシュツ</t>
    </rPh>
    <rPh sb="13" eb="14">
      <t>ゴ</t>
    </rPh>
    <rPh sb="16" eb="17">
      <t>ゲツ</t>
    </rPh>
    <phoneticPr fontId="2"/>
  </si>
  <si>
    <t>株式会社一村製作所</t>
    <rPh sb="0" eb="4">
      <t>カブシキガイシャ</t>
    </rPh>
    <rPh sb="4" eb="6">
      <t>イチムラ</t>
    </rPh>
    <rPh sb="6" eb="9">
      <t>セイサクショ</t>
    </rPh>
    <phoneticPr fontId="2"/>
  </si>
  <si>
    <t>御中</t>
    <rPh sb="0" eb="2">
      <t>オンチュウ</t>
    </rPh>
    <phoneticPr fontId="2"/>
  </si>
  <si>
    <t>屋根折板塗装工事</t>
    <rPh sb="0" eb="2">
      <t>ヤネ</t>
    </rPh>
    <rPh sb="2" eb="4">
      <t>セッパン</t>
    </rPh>
    <rPh sb="4" eb="6">
      <t>トソウ</t>
    </rPh>
    <rPh sb="6" eb="8">
      <t>コウジ</t>
    </rPh>
    <phoneticPr fontId="2"/>
  </si>
  <si>
    <t>見積年月日：</t>
    <rPh sb="0" eb="2">
      <t>ミツモリ</t>
    </rPh>
    <rPh sb="2" eb="5">
      <t>ネンガッピ</t>
    </rPh>
    <phoneticPr fontId="26"/>
  </si>
  <si>
    <t>様</t>
    <rPh sb="0" eb="1">
      <t>サマ</t>
    </rPh>
    <phoneticPr fontId="26"/>
  </si>
  <si>
    <t>担当：</t>
    <rPh sb="0" eb="2">
      <t>タントウ</t>
    </rPh>
    <phoneticPr fontId="26"/>
  </si>
  <si>
    <t>現場住所：</t>
    <rPh sb="0" eb="2">
      <t>ゲンバ</t>
    </rPh>
    <rPh sb="2" eb="4">
      <t>ジュウショ</t>
    </rPh>
    <phoneticPr fontId="26"/>
  </si>
  <si>
    <t>見積有効期限：</t>
    <rPh sb="0" eb="2">
      <t>ミツモリ</t>
    </rPh>
    <rPh sb="2" eb="4">
      <t>ユウコウ</t>
    </rPh>
    <rPh sb="4" eb="6">
      <t>キゲン</t>
    </rPh>
    <phoneticPr fontId="26"/>
  </si>
  <si>
    <t>御見積提出日より1ヶ月以内</t>
    <rPh sb="0" eb="3">
      <t>オミツモリ</t>
    </rPh>
    <rPh sb="3" eb="5">
      <t>テイシュツ</t>
    </rPh>
    <rPh sb="5" eb="6">
      <t>ビ</t>
    </rPh>
    <rPh sb="8" eb="11">
      <t>イッカゲツ</t>
    </rPh>
    <rPh sb="11" eb="13">
      <t>イナイ</t>
    </rPh>
    <phoneticPr fontId="26"/>
  </si>
  <si>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6"/>
  </si>
  <si>
    <t>見積№：</t>
    <rPh sb="0" eb="2">
      <t>ミツモリ</t>
    </rPh>
    <phoneticPr fontId="26"/>
  </si>
  <si>
    <t>工事名称：</t>
    <rPh sb="0" eb="2">
      <t>コウジ</t>
    </rPh>
    <rPh sb="2" eb="4">
      <t>メイショウ</t>
    </rPh>
    <phoneticPr fontId="26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</si>
  <si>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6"/>
  </si>
  <si>
    <t>御見積合計金額：</t>
    <rPh sb="0" eb="3">
      <t>オミツモリ</t>
    </rPh>
    <rPh sb="3" eb="5">
      <t>ゴウケイ</t>
    </rPh>
    <rPh sb="5" eb="7">
      <t>キンガク</t>
    </rPh>
    <phoneticPr fontId="26"/>
  </si>
  <si>
    <t>（消費税込）</t>
    <rPh sb="1" eb="4">
      <t>ショウヒゼイ</t>
    </rPh>
    <rPh sb="4" eb="5">
      <t>コ</t>
    </rPh>
    <phoneticPr fontId="26"/>
  </si>
  <si>
    <t>【　御　見　積　内　訳】</t>
    <phoneticPr fontId="26"/>
  </si>
  <si>
    <t>項目</t>
    <rPh sb="0" eb="2">
      <t>コウモク</t>
    </rPh>
    <phoneticPr fontId="26"/>
  </si>
  <si>
    <t>金額</t>
    <rPh sb="0" eb="2">
      <t>キンガク</t>
    </rPh>
    <phoneticPr fontId="26"/>
  </si>
  <si>
    <t>中計</t>
    <rPh sb="0" eb="2">
      <t>チュウケイ</t>
    </rPh>
    <phoneticPr fontId="26"/>
  </si>
  <si>
    <t>端数調整値引き</t>
    <rPh sb="0" eb="2">
      <t>ハスウ</t>
    </rPh>
    <rPh sb="2" eb="4">
      <t>チョウセイ</t>
    </rPh>
    <rPh sb="4" eb="6">
      <t>ネビ</t>
    </rPh>
    <phoneticPr fontId="26"/>
  </si>
  <si>
    <t>工事費合計</t>
    <rPh sb="0" eb="3">
      <t>コウジヒ</t>
    </rPh>
    <rPh sb="3" eb="5">
      <t>ゴウケイ</t>
    </rPh>
    <phoneticPr fontId="26"/>
  </si>
  <si>
    <t>【特記事項】</t>
    <rPh sb="1" eb="3">
      <t>トッキ</t>
    </rPh>
    <rPh sb="3" eb="5">
      <t>ジコウ</t>
    </rPh>
    <phoneticPr fontId="26"/>
  </si>
  <si>
    <t>※工事用の電気・水道・ガスについては、お客様宅のものを使用致しますので、ご了承ください。</t>
    <rPh sb="1" eb="4">
      <t>コウジヨウ</t>
    </rPh>
    <rPh sb="5" eb="7">
      <t>デンキ</t>
    </rPh>
    <rPh sb="8" eb="10">
      <t>スイドウ</t>
    </rPh>
    <rPh sb="20" eb="22">
      <t>キャクサマ</t>
    </rPh>
    <rPh sb="22" eb="23">
      <t>タク</t>
    </rPh>
    <rPh sb="27" eb="30">
      <t>シヨウイタ</t>
    </rPh>
    <rPh sb="37" eb="39">
      <t>リョウショウ</t>
    </rPh>
    <phoneticPr fontId="26"/>
  </si>
  <si>
    <t xml:space="preserve"> 確 認 日</t>
    <rPh sb="1" eb="2">
      <t>アキラ</t>
    </rPh>
    <rPh sb="3" eb="4">
      <t>シノブ</t>
    </rPh>
    <rPh sb="5" eb="6">
      <t>ヒ</t>
    </rPh>
    <phoneticPr fontId="26"/>
  </si>
  <si>
    <t>担当</t>
    <phoneticPr fontId="26"/>
  </si>
  <si>
    <t>【内訳】</t>
    <phoneticPr fontId="26"/>
  </si>
  <si>
    <t>工事費：</t>
    <rPh sb="0" eb="3">
      <t>コウジヒ</t>
    </rPh>
    <phoneticPr fontId="26"/>
  </si>
  <si>
    <t>消費税：</t>
    <rPh sb="0" eb="3">
      <t>ショウヒゼイ</t>
    </rPh>
    <phoneticPr fontId="26"/>
  </si>
  <si>
    <t>消費税率：</t>
    <rPh sb="0" eb="3">
      <t>ショウヒゼイ</t>
    </rPh>
    <rPh sb="3" eb="4">
      <t>リツ</t>
    </rPh>
    <phoneticPr fontId="26"/>
  </si>
  <si>
    <t>%</t>
    <phoneticPr fontId="26"/>
  </si>
  <si>
    <t>⑨</t>
    <phoneticPr fontId="2"/>
  </si>
  <si>
    <t>⑩</t>
    <phoneticPr fontId="2"/>
  </si>
  <si>
    <t>〒751-0817　山口県下関市一の宮卸本町3-18</t>
    <phoneticPr fontId="2"/>
  </si>
  <si>
    <t>TEL：0120-221-256  FAX：083-227-4168</t>
    <phoneticPr fontId="2"/>
  </si>
  <si>
    <t>※取引に係る消費税(7.8％)と地方消費税(2.2％)を頂きます。</t>
    <phoneticPr fontId="2"/>
  </si>
  <si>
    <t>①</t>
    <phoneticPr fontId="2"/>
  </si>
  <si>
    <t>②</t>
    <phoneticPr fontId="2"/>
  </si>
  <si>
    <t>③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</si>
  <si>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</si>
  <si>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</si>
  <si>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</si>
  <si>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</si>
  <si>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</si>
  <si>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</si>
  <si>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</si>
  <si>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</si>
  <si>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粗利</t>
    <rPh sb="0" eb="2">
      <t>アラリ</t>
    </rPh>
    <phoneticPr fontId="2"/>
  </si>
  <si>
    <t>小林　龍</t>
    <rPh sb="0" eb="2">
      <t>コバヤシ</t>
    </rPh>
    <rPh sb="3" eb="4">
      <t>リュウ</t>
    </rPh>
    <phoneticPr fontId="2"/>
  </si>
  <si>
    <t>平井　直美</t>
    <rPh sb="0" eb="2">
      <t>ヒライ</t>
    </rPh>
    <rPh sb="3" eb="5">
      <t>ナオミ</t>
    </rPh>
    <phoneticPr fontId="2"/>
  </si>
  <si>
    <t>宇部市際波689-7</t>
    <rPh sb="0" eb="3">
      <t>ウベシ</t>
    </rPh>
    <rPh sb="3" eb="5">
      <t>キワナミ</t>
    </rPh>
    <phoneticPr fontId="2"/>
  </si>
  <si>
    <t>住宅設備</t>
    <rPh sb="0" eb="2">
      <t>ジュウタク</t>
    </rPh>
    <rPh sb="2" eb="4">
      <t>セツビ</t>
    </rPh>
    <phoneticPr fontId="2"/>
  </si>
  <si>
    <t>電気工事</t>
    <rPh sb="0" eb="2">
      <t>デンキ</t>
    </rPh>
    <rPh sb="2" eb="4">
      <t>コウジ</t>
    </rPh>
    <phoneticPr fontId="2"/>
  </si>
  <si>
    <t>暖房換気扇用（アース共）</t>
    <rPh sb="0" eb="2">
      <t>ダンボウ</t>
    </rPh>
    <rPh sb="2" eb="5">
      <t>カンキセン</t>
    </rPh>
    <rPh sb="5" eb="6">
      <t>ヨウ</t>
    </rPh>
    <rPh sb="10" eb="11">
      <t>トモ</t>
    </rPh>
    <phoneticPr fontId="2"/>
  </si>
  <si>
    <t>排気ダクト工事　100Φ</t>
    <rPh sb="0" eb="2">
      <t>ハイキ</t>
    </rPh>
    <rPh sb="5" eb="7">
      <t>コウジ</t>
    </rPh>
    <phoneticPr fontId="2"/>
  </si>
  <si>
    <t>浴室給湯器リモコン脱着改修工事</t>
    <rPh sb="0" eb="2">
      <t>ヨクシツ</t>
    </rPh>
    <rPh sb="2" eb="4">
      <t>キュウトウ</t>
    </rPh>
    <rPh sb="4" eb="5">
      <t>キ</t>
    </rPh>
    <rPh sb="9" eb="11">
      <t>ダッチャク</t>
    </rPh>
    <rPh sb="11" eb="13">
      <t>カイシュウ</t>
    </rPh>
    <rPh sb="13" eb="15">
      <t>コウジ</t>
    </rPh>
    <phoneticPr fontId="2"/>
  </si>
  <si>
    <t>UB電灯・スイッチ配線改修</t>
    <rPh sb="2" eb="4">
      <t>デントウ</t>
    </rPh>
    <rPh sb="9" eb="11">
      <t>ハイセン</t>
    </rPh>
    <rPh sb="11" eb="13">
      <t>カイシュウ</t>
    </rPh>
    <phoneticPr fontId="2"/>
  </si>
  <si>
    <t>解体・改修に伴う既設配線回収工事</t>
    <rPh sb="0" eb="2">
      <t>カイタイ</t>
    </rPh>
    <rPh sb="3" eb="5">
      <t>カイシュウ</t>
    </rPh>
    <rPh sb="6" eb="7">
      <t>トモナ</t>
    </rPh>
    <rPh sb="8" eb="10">
      <t>キセツ</t>
    </rPh>
    <rPh sb="10" eb="12">
      <t>ハイセン</t>
    </rPh>
    <rPh sb="12" eb="14">
      <t>カイシュウ</t>
    </rPh>
    <rPh sb="14" eb="16">
      <t>コウジ</t>
    </rPh>
    <phoneticPr fontId="2"/>
  </si>
  <si>
    <t>※新規配線は電線隠ぺい不可の場合露出</t>
    <rPh sb="1" eb="3">
      <t>シンキ</t>
    </rPh>
    <rPh sb="3" eb="5">
      <t>ハイセン</t>
    </rPh>
    <rPh sb="6" eb="8">
      <t>デンセン</t>
    </rPh>
    <rPh sb="8" eb="9">
      <t>イン</t>
    </rPh>
    <rPh sb="11" eb="13">
      <t>フカ</t>
    </rPh>
    <rPh sb="14" eb="16">
      <t>バアイ</t>
    </rPh>
    <rPh sb="16" eb="18">
      <t>ロシュツ</t>
    </rPh>
    <phoneticPr fontId="2"/>
  </si>
  <si>
    <t>　配線と致します。</t>
    <rPh sb="1" eb="3">
      <t>ハイセン</t>
    </rPh>
    <rPh sb="4" eb="5">
      <t>イタ</t>
    </rPh>
    <phoneticPr fontId="2"/>
  </si>
  <si>
    <t>※既設分電盤に予備があるのでそれを</t>
    <rPh sb="1" eb="3">
      <t>キセツ</t>
    </rPh>
    <rPh sb="3" eb="6">
      <t>ブンデンバン</t>
    </rPh>
    <rPh sb="7" eb="9">
      <t>ヨビ</t>
    </rPh>
    <phoneticPr fontId="2"/>
  </si>
  <si>
    <t>　暖房換気扇用と致します。</t>
    <rPh sb="1" eb="3">
      <t>ダンボウ</t>
    </rPh>
    <rPh sb="3" eb="6">
      <t>カンキセン</t>
    </rPh>
    <rPh sb="6" eb="7">
      <t>ヨウ</t>
    </rPh>
    <rPh sb="8" eb="9">
      <t>イタ</t>
    </rPh>
    <phoneticPr fontId="2"/>
  </si>
  <si>
    <t>式</t>
    <rPh sb="0" eb="1">
      <t>シキ</t>
    </rPh>
    <phoneticPr fontId="2"/>
  </si>
  <si>
    <t>大工工事</t>
    <rPh sb="0" eb="2">
      <t>ダイク</t>
    </rPh>
    <rPh sb="2" eb="4">
      <t>コウジ</t>
    </rPh>
    <phoneticPr fontId="2"/>
  </si>
  <si>
    <t>天窓・サッシ解体撤去工事</t>
    <rPh sb="0" eb="2">
      <t>テンマド</t>
    </rPh>
    <rPh sb="6" eb="8">
      <t>カイタイ</t>
    </rPh>
    <rPh sb="8" eb="10">
      <t>テッキョ</t>
    </rPh>
    <rPh sb="10" eb="12">
      <t>コウジ</t>
    </rPh>
    <phoneticPr fontId="2"/>
  </si>
  <si>
    <t>屋根板金下地材</t>
    <rPh sb="0" eb="2">
      <t>ヤネ</t>
    </rPh>
    <rPh sb="2" eb="4">
      <t>バンキン</t>
    </rPh>
    <rPh sb="4" eb="7">
      <t>シタジザイ</t>
    </rPh>
    <phoneticPr fontId="2"/>
  </si>
  <si>
    <t>3000*90*90</t>
    <phoneticPr fontId="2"/>
  </si>
  <si>
    <t>3000*45*90</t>
    <phoneticPr fontId="2"/>
  </si>
  <si>
    <t>3000*45*45</t>
    <phoneticPr fontId="2"/>
  </si>
  <si>
    <t>針葉樹合板</t>
    <rPh sb="0" eb="3">
      <t>シンヨウジュ</t>
    </rPh>
    <rPh sb="3" eb="5">
      <t>ゴウハン</t>
    </rPh>
    <phoneticPr fontId="2"/>
  </si>
  <si>
    <t>ｻｲﾃﾞｨﾝｸﾞ　3*10</t>
    <phoneticPr fontId="2"/>
  </si>
  <si>
    <t>工賃金物</t>
    <rPh sb="0" eb="2">
      <t>コウチン</t>
    </rPh>
    <rPh sb="2" eb="4">
      <t>カナモノ</t>
    </rPh>
    <phoneticPr fontId="2"/>
  </si>
  <si>
    <t>外壁補修工事</t>
    <rPh sb="0" eb="2">
      <t>ガイヘキ</t>
    </rPh>
    <rPh sb="2" eb="4">
      <t>ホシュウ</t>
    </rPh>
    <rPh sb="4" eb="6">
      <t>コウジ</t>
    </rPh>
    <phoneticPr fontId="2"/>
  </si>
  <si>
    <t>下地材</t>
    <rPh sb="0" eb="3">
      <t>シタジザイ</t>
    </rPh>
    <phoneticPr fontId="2"/>
  </si>
  <si>
    <t>ｻｲﾃﾞｨﾝｸﾞ　</t>
    <phoneticPr fontId="2"/>
  </si>
  <si>
    <t>ユニットバス入口工事</t>
    <rPh sb="6" eb="8">
      <t>イリグチ</t>
    </rPh>
    <rPh sb="8" eb="10">
      <t>コウジ</t>
    </rPh>
    <phoneticPr fontId="2"/>
  </si>
  <si>
    <t>解体撤去工事</t>
    <rPh sb="0" eb="2">
      <t>カイタイ</t>
    </rPh>
    <rPh sb="2" eb="4">
      <t>テッキョ</t>
    </rPh>
    <rPh sb="4" eb="6">
      <t>コウジ</t>
    </rPh>
    <phoneticPr fontId="2"/>
  </si>
  <si>
    <t>入口枠材</t>
    <rPh sb="0" eb="2">
      <t>イリグチ</t>
    </rPh>
    <rPh sb="2" eb="3">
      <t>ワク</t>
    </rPh>
    <rPh sb="3" eb="4">
      <t>ザイ</t>
    </rPh>
    <phoneticPr fontId="2"/>
  </si>
  <si>
    <t>クロス下地材</t>
    <rPh sb="3" eb="5">
      <t>シタジ</t>
    </rPh>
    <rPh sb="5" eb="6">
      <t>ザイ</t>
    </rPh>
    <phoneticPr fontId="2"/>
  </si>
  <si>
    <t>式</t>
    <rPh sb="0" eb="1">
      <t>シキ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</si>
  <si>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</si>
  <si>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</si>
  <si>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その他工事</t>
    <rPh sb="2" eb="3">
      <t>タ</t>
    </rPh>
    <rPh sb="3" eb="5">
      <t>コウジ</t>
    </rPh>
    <phoneticPr fontId="2"/>
  </si>
  <si>
    <t>内装工事</t>
    <rPh sb="0" eb="2">
      <t>ナイソウ</t>
    </rPh>
    <rPh sb="2" eb="4">
      <t>コウジ</t>
    </rPh>
    <phoneticPr fontId="2"/>
  </si>
  <si>
    <t>天井・壁　クロス張替え</t>
    <rPh sb="0" eb="2">
      <t>テンジョウ</t>
    </rPh>
    <rPh sb="3" eb="4">
      <t>カベ</t>
    </rPh>
    <rPh sb="8" eb="10">
      <t>ハリカ</t>
    </rPh>
    <phoneticPr fontId="2"/>
  </si>
  <si>
    <t>養生費</t>
    <rPh sb="0" eb="3">
      <t>ヨウジョウヒ</t>
    </rPh>
    <phoneticPr fontId="2"/>
  </si>
  <si>
    <t>産廃処分費</t>
    <rPh sb="0" eb="2">
      <t>サンパイ</t>
    </rPh>
    <rPh sb="2" eb="4">
      <t>ショブン</t>
    </rPh>
    <rPh sb="4" eb="5">
      <t>ヒ</t>
    </rPh>
    <phoneticPr fontId="2"/>
  </si>
  <si>
    <t>システムバス工事</t>
    <rPh sb="6" eb="8">
      <t>コウジ</t>
    </rPh>
    <phoneticPr fontId="2"/>
  </si>
  <si>
    <t>土間コンクリート打ち・調整ブロック</t>
    <rPh sb="0" eb="2">
      <t>ドマ</t>
    </rPh>
    <rPh sb="8" eb="9">
      <t>ウ</t>
    </rPh>
    <rPh sb="11" eb="13">
      <t>チョウセイ</t>
    </rPh>
    <phoneticPr fontId="2"/>
  </si>
  <si>
    <t>解体・基礎コンクリート斫り</t>
    <rPh sb="0" eb="2">
      <t>カイタイ</t>
    </rPh>
    <rPh sb="3" eb="5">
      <t>キソ</t>
    </rPh>
    <rPh sb="11" eb="12">
      <t>ハツ</t>
    </rPh>
    <phoneticPr fontId="2"/>
  </si>
  <si>
    <t>給水給湯排水管移設</t>
    <rPh sb="0" eb="2">
      <t>キュウスイ</t>
    </rPh>
    <rPh sb="2" eb="4">
      <t>キュウトウ</t>
    </rPh>
    <rPh sb="4" eb="7">
      <t>ハイスイカン</t>
    </rPh>
    <rPh sb="7" eb="9">
      <t>イセツ</t>
    </rPh>
    <phoneticPr fontId="2"/>
  </si>
  <si>
    <t>追炊き配管</t>
    <rPh sb="0" eb="2">
      <t>オイダ</t>
    </rPh>
    <rPh sb="3" eb="5">
      <t>ハイカン</t>
    </rPh>
    <phoneticPr fontId="2"/>
  </si>
  <si>
    <t>SB接続</t>
    <rPh sb="2" eb="4">
      <t>セツゾク</t>
    </rPh>
    <phoneticPr fontId="2"/>
  </si>
  <si>
    <t>洗面所工事</t>
    <rPh sb="0" eb="2">
      <t>センメン</t>
    </rPh>
    <rPh sb="2" eb="3">
      <t>ジョ</t>
    </rPh>
    <rPh sb="3" eb="5">
      <t>コウジ</t>
    </rPh>
    <phoneticPr fontId="2"/>
  </si>
  <si>
    <t>洗面台撤去</t>
    <rPh sb="0" eb="3">
      <t>センメンダイ</t>
    </rPh>
    <rPh sb="3" eb="5">
      <t>テッキョ</t>
    </rPh>
    <phoneticPr fontId="2"/>
  </si>
  <si>
    <t>給水給湯排水管移設</t>
    <rPh sb="0" eb="9">
      <t>キュウスイキュウトウハイスイカンイセツ</t>
    </rPh>
    <phoneticPr fontId="2"/>
  </si>
  <si>
    <t>洗面台・パネル取付・接続　止水栓含む</t>
    <rPh sb="0" eb="3">
      <t>センメンダイ</t>
    </rPh>
    <rPh sb="7" eb="9">
      <t>トリツケ</t>
    </rPh>
    <rPh sb="10" eb="12">
      <t>セツゾク</t>
    </rPh>
    <rPh sb="13" eb="16">
      <t>シスイセン</t>
    </rPh>
    <rPh sb="16" eb="17">
      <t>フク</t>
    </rPh>
    <phoneticPr fontId="2"/>
  </si>
  <si>
    <t>給排水設備工事</t>
  </si>
  <si>
    <t>式</t>
    <rPh sb="0" eb="1">
      <t>シキ</t>
    </rPh>
    <phoneticPr fontId="2"/>
  </si>
  <si>
    <t>洗面化粧台</t>
    <rPh sb="0" eb="2">
      <t>センメン</t>
    </rPh>
    <rPh sb="2" eb="5">
      <t>ケショウダイ</t>
    </rPh>
    <phoneticPr fontId="2"/>
  </si>
  <si>
    <t>タカラスタンダード　ファミーユ</t>
    <phoneticPr fontId="2"/>
  </si>
  <si>
    <t>定価　155,000</t>
    <rPh sb="0" eb="2">
      <t>テイカ</t>
    </rPh>
    <phoneticPr fontId="2"/>
  </si>
  <si>
    <t>浴室改修工事 ピッタリレラージュ</t>
    <rPh sb="0" eb="2">
      <t>ヨクシツ</t>
    </rPh>
    <rPh sb="2" eb="4">
      <t>カイシュウ</t>
    </rPh>
    <rPh sb="4" eb="6">
      <t>コウジ</t>
    </rPh>
    <phoneticPr fontId="2"/>
  </si>
  <si>
    <t>システムバス</t>
  </si>
  <si>
    <t>システムバス</t>
    <phoneticPr fontId="2"/>
  </si>
  <si>
    <t>ピッタリサイズ　レラージュ</t>
  </si>
  <si>
    <t>ピッタリサイズ　レラージュ</t>
    <phoneticPr fontId="2"/>
  </si>
  <si>
    <t>式</t>
    <rPh sb="0" eb="1">
      <t>シキ</t>
    </rPh>
    <phoneticPr fontId="2"/>
  </si>
  <si>
    <t>定価　851,700</t>
    <rPh sb="0" eb="2">
      <t>テイカ</t>
    </rPh>
    <phoneticPr fontId="2"/>
  </si>
  <si>
    <t>組立・設置</t>
    <rPh sb="0" eb="2">
      <t>クミタテ</t>
    </rPh>
    <rPh sb="3" eb="5">
      <t>セッチ</t>
    </rPh>
    <phoneticPr fontId="2"/>
  </si>
  <si>
    <t>組立・設置</t>
    <rPh sb="0" eb="2">
      <t>クミタテ</t>
    </rPh>
    <rPh sb="3" eb="5">
      <t>セッチ</t>
    </rPh>
    <phoneticPr fontId="2"/>
  </si>
  <si>
    <t>洗面ダウンライト　１００V</t>
    <rPh sb="0" eb="2">
      <t>センメン</t>
    </rPh>
    <phoneticPr fontId="2"/>
  </si>
  <si>
    <t>台</t>
    <rPh sb="0" eb="1">
      <t>ダイ</t>
    </rPh>
    <phoneticPr fontId="2"/>
  </si>
  <si>
    <t>板金屋根工事</t>
    <rPh sb="0" eb="2">
      <t>バンキン</t>
    </rPh>
    <rPh sb="2" eb="4">
      <t>ヤネ</t>
    </rPh>
    <rPh sb="4" eb="6">
      <t>コウジ</t>
    </rPh>
    <phoneticPr fontId="2"/>
  </si>
  <si>
    <t>平葺き　GLｶﾗｰ</t>
    <rPh sb="0" eb="1">
      <t>ヒラ</t>
    </rPh>
    <rPh sb="1" eb="2">
      <t>フ</t>
    </rPh>
    <phoneticPr fontId="2"/>
  </si>
  <si>
    <t>式</t>
    <rPh sb="0" eb="1">
      <t>シキ</t>
    </rPh>
    <phoneticPr fontId="2"/>
  </si>
  <si>
    <t>施工費</t>
    <rPh sb="0" eb="2">
      <t>セコウ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</si>
</sst>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176" formatCode="#,##0_ "/>
    <numFmt numFmtId="177" formatCode="#,##0.0;[Red]\-#,##0.0"/>
    <numFmt numFmtId="178" formatCode="yyyy&quot;年&quot;m&quot;月&quot;d&quot;日迄と致します｡&quot;"/>
    <numFmt numFmtId="179" formatCode="#,##0_);[Red]\(#,##0\)"/>
    <numFmt numFmtId="180" formatCode="[$-411]ggge&quot;年&quot;m&quot;月&quot;d&quot;日&quot;;@"/>
    <numFmt numFmtId="181" formatCode="yyyy&quot;年&quot;m&quot;月&quot;d&quot;日&quot;\(aaa\)"/>
    <numFmt numFmtId="182" formatCode="&quot;¥&quot;\ #,##0\-;&quot;¥&quot;\ \-#,##0\-"/>
    <numFmt numFmtId="183" formatCode="&quot;¥&quot;#,##0_);\(&quot;¥&quot;#,##0\)"/>
    <numFmt numFmtId="184" formatCode="0_);[Red]\(0\)"/>
    <numFmt numFmtId="185" formatCode="_(* #,##0_);_(* \(#,##0\);_(* &quot;-&quot;_);_(@_)"/>
    <numFmt numFmtId="186" formatCode="0_ "/>
    <numFmt numFmtId="187" formatCode="0.0%"/>
    <numFmt numFmtId="188" formatCode="#,##0;&quot;△ &quot;#,##0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ＳＨ Ｇ30-P"/>
      <family val="3"/>
      <charset val="128"/>
    </font>
    <font>
      <b/>
      <sz val="10"/>
      <name val="ＳＨ Ｇ30-P"/>
      <family val="3"/>
      <charset val="128"/>
    </font>
    <font>
      <sz val="11"/>
      <color indexed="8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u/>
      <sz val="26"/>
      <color indexed="8"/>
      <name val="HGP創英角ｺﾞｼｯｸUB"/>
      <family val="3"/>
      <charset val="128"/>
    </font>
    <font>
      <sz val="9"/>
      <name val="ＳＨ Ｇ30-P"/>
      <family val="3"/>
      <charset val="128"/>
    </font>
    <font>
      <sz val="10"/>
      <color indexed="10"/>
      <name val="ＳＨ Ｇ30-P"/>
      <family val="3"/>
      <charset val="128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24"/>
      <color theme="1"/>
      <name val="HG明朝E"/>
      <family val="1"/>
      <charset val="128"/>
    </font>
    <font>
      <sz val="28"/>
      <color theme="1"/>
      <name val="HG明朝E"/>
      <family val="1"/>
      <charset val="128"/>
    </font>
    <font>
      <b/>
      <sz val="7.5"/>
      <color theme="1"/>
      <name val="HG丸ｺﾞｼｯｸM-PRO"/>
      <family val="3"/>
      <charset val="128"/>
    </font>
    <font>
      <sz val="9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20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7"/>
      <color theme="1"/>
      <name val="Arial Unicode MS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Arial Unicode MS"/>
      <family val="3"/>
      <charset val="128"/>
    </font>
    <font>
      <sz val="26"/>
      <color indexed="8"/>
      <name val="HG明朝E"/>
      <family val="1"/>
      <charset val="128"/>
    </font>
    <font>
      <sz val="26"/>
      <name val="HG明朝E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63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7" fontId="3" fillId="0" borderId="2" xfId="2" applyNumberFormat="1" applyFont="1" applyBorder="1"/>
    <xf numFmtId="177" fontId="3" fillId="0" borderId="5" xfId="2" applyNumberFormat="1" applyFont="1" applyBorder="1" applyAlignment="1">
      <alignment horizontal="center"/>
    </xf>
    <xf numFmtId="177" fontId="3" fillId="0" borderId="8" xfId="2" applyNumberFormat="1" applyFont="1" applyBorder="1"/>
    <xf numFmtId="177" fontId="3" fillId="0" borderId="11" xfId="2" applyNumberFormat="1" applyFont="1" applyBorder="1"/>
    <xf numFmtId="177" fontId="3" fillId="0" borderId="14" xfId="2" applyNumberFormat="1" applyFont="1" applyBorder="1"/>
    <xf numFmtId="177" fontId="3" fillId="0" borderId="0" xfId="2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58" fontId="5" fillId="0" borderId="0" xfId="0" applyNumberFormat="1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13" fillId="0" borderId="0" xfId="0" applyFont="1"/>
    <xf numFmtId="0" fontId="5" fillId="0" borderId="8" xfId="0" applyFont="1" applyBorder="1"/>
    <xf numFmtId="0" fontId="10" fillId="0" borderId="0" xfId="0" applyFont="1"/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/>
    <xf numFmtId="0" fontId="5" fillId="0" borderId="19" xfId="0" applyFont="1" applyBorder="1" applyAlignment="1" applyProtection="1">
      <alignment horizontal="left"/>
      <protection locked="0"/>
    </xf>
    <xf numFmtId="0" fontId="5" fillId="0" borderId="19" xfId="0" applyFont="1" applyBorder="1"/>
    <xf numFmtId="0" fontId="5" fillId="0" borderId="0" xfId="0" applyFont="1" applyBorder="1" applyAlignment="1" applyProtection="1">
      <alignment horizontal="left"/>
      <protection locked="0"/>
    </xf>
    <xf numFmtId="178" fontId="15" fillId="0" borderId="0" xfId="0" applyNumberFormat="1" applyFont="1" applyAlignment="1">
      <alignment horizontal="left"/>
    </xf>
    <xf numFmtId="38" fontId="3" fillId="0" borderId="2" xfId="2" applyFont="1" applyBorder="1"/>
    <xf numFmtId="38" fontId="3" fillId="0" borderId="5" xfId="2" applyFont="1" applyBorder="1" applyAlignment="1">
      <alignment horizontal="center"/>
    </xf>
    <xf numFmtId="38" fontId="3" fillId="0" borderId="8" xfId="2" applyFont="1" applyBorder="1"/>
    <xf numFmtId="38" fontId="3" fillId="0" borderId="11" xfId="2" applyFont="1" applyBorder="1"/>
    <xf numFmtId="38" fontId="3" fillId="0" borderId="14" xfId="2" applyFont="1" applyBorder="1"/>
    <xf numFmtId="38" fontId="3" fillId="0" borderId="0" xfId="2" applyFont="1"/>
    <xf numFmtId="176" fontId="3" fillId="0" borderId="11" xfId="0" applyNumberFormat="1" applyFont="1" applyBorder="1"/>
    <xf numFmtId="179" fontId="3" fillId="0" borderId="2" xfId="0" applyNumberFormat="1" applyFont="1" applyBorder="1"/>
    <xf numFmtId="179" fontId="3" fillId="0" borderId="5" xfId="0" applyNumberFormat="1" applyFont="1" applyBorder="1" applyAlignment="1">
      <alignment horizontal="center"/>
    </xf>
    <xf numFmtId="179" fontId="3" fillId="0" borderId="11" xfId="0" applyNumberFormat="1" applyFont="1" applyBorder="1"/>
    <xf numFmtId="179" fontId="3" fillId="0" borderId="14" xfId="0" applyNumberFormat="1" applyFont="1" applyBorder="1"/>
    <xf numFmtId="179" fontId="3" fillId="0" borderId="0" xfId="0" applyNumberFormat="1" applyFont="1"/>
    <xf numFmtId="176" fontId="3" fillId="0" borderId="2" xfId="0" applyNumberFormat="1" applyFont="1" applyBorder="1"/>
    <xf numFmtId="176" fontId="3" fillId="0" borderId="5" xfId="0" applyNumberFormat="1" applyFont="1" applyBorder="1" applyAlignment="1">
      <alignment horizontal="center"/>
    </xf>
    <xf numFmtId="176" fontId="3" fillId="0" borderId="8" xfId="0" applyNumberFormat="1" applyFont="1" applyBorder="1"/>
    <xf numFmtId="176" fontId="3" fillId="0" borderId="14" xfId="0" applyNumberFormat="1" applyFont="1" applyBorder="1"/>
    <xf numFmtId="176" fontId="3" fillId="0" borderId="0" xfId="0" applyNumberFormat="1" applyFont="1"/>
    <xf numFmtId="0" fontId="16" fillId="0" borderId="0" xfId="0" applyFont="1" applyAlignment="1">
      <alignment horizontal="center"/>
    </xf>
    <xf numFmtId="0" fontId="11" fillId="0" borderId="18" xfId="0" applyFont="1" applyBorder="1" applyAlignment="1" applyProtection="1">
      <alignment horizontal="left"/>
      <protection locked="0"/>
    </xf>
    <xf numFmtId="38" fontId="3" fillId="0" borderId="20" xfId="2" applyFont="1" applyBorder="1"/>
    <xf numFmtId="38" fontId="3" fillId="0" borderId="11" xfId="2" applyFont="1" applyBorder="1" applyAlignment="1">
      <alignment horizontal="right"/>
    </xf>
    <xf numFmtId="38" fontId="3" fillId="0" borderId="21" xfId="2" applyFont="1" applyBorder="1"/>
    <xf numFmtId="0" fontId="3" fillId="0" borderId="22" xfId="0" applyFont="1" applyBorder="1"/>
    <xf numFmtId="179" fontId="3" fillId="0" borderId="12" xfId="0" applyNumberFormat="1" applyFont="1" applyBorder="1"/>
    <xf numFmtId="10" fontId="3" fillId="0" borderId="12" xfId="1" applyNumberFormat="1" applyFont="1" applyBorder="1"/>
    <xf numFmtId="38" fontId="3" fillId="0" borderId="0" xfId="0" applyNumberFormat="1" applyFont="1"/>
    <xf numFmtId="0" fontId="3" fillId="0" borderId="0" xfId="0" applyFont="1" applyAlignment="1">
      <alignment shrinkToFit="1"/>
    </xf>
    <xf numFmtId="6" fontId="3" fillId="0" borderId="0" xfId="0" applyNumberFormat="1" applyFont="1"/>
    <xf numFmtId="38" fontId="3" fillId="0" borderId="12" xfId="2" applyFont="1" applyBorder="1"/>
    <xf numFmtId="58" fontId="14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/>
    </xf>
    <xf numFmtId="177" fontId="3" fillId="0" borderId="20" xfId="2" applyNumberFormat="1" applyFont="1" applyBorder="1"/>
    <xf numFmtId="0" fontId="3" fillId="0" borderId="20" xfId="0" applyFont="1" applyBorder="1"/>
    <xf numFmtId="0" fontId="3" fillId="0" borderId="0" xfId="0" applyFont="1" applyBorder="1"/>
    <xf numFmtId="38" fontId="3" fillId="0" borderId="0" xfId="2" applyFont="1" applyBorder="1"/>
    <xf numFmtId="58" fontId="11" fillId="0" borderId="0" xfId="0" applyNumberFormat="1" applyFont="1" applyAlignment="1">
      <alignment horizontal="right" vertical="center"/>
    </xf>
    <xf numFmtId="178" fontId="15" fillId="0" borderId="0" xfId="0" applyNumberFormat="1" applyFont="1" applyAlignment="1">
      <alignment horizontal="center"/>
    </xf>
    <xf numFmtId="180" fontId="19" fillId="0" borderId="0" xfId="0" applyNumberFormat="1" applyFont="1" applyAlignment="1"/>
    <xf numFmtId="0" fontId="0" fillId="0" borderId="23" xfId="0" applyBorder="1"/>
    <xf numFmtId="0" fontId="0" fillId="0" borderId="24" xfId="0" applyBorder="1"/>
    <xf numFmtId="0" fontId="21" fillId="0" borderId="0" xfId="0" applyFont="1" applyAlignment="1"/>
    <xf numFmtId="179" fontId="3" fillId="0" borderId="25" xfId="0" applyNumberFormat="1" applyFont="1" applyBorder="1"/>
    <xf numFmtId="179" fontId="3" fillId="0" borderId="26" xfId="0" applyNumberFormat="1" applyFont="1" applyBorder="1" applyAlignment="1">
      <alignment horizontal="center"/>
    </xf>
    <xf numFmtId="179" fontId="3" fillId="0" borderId="27" xfId="0" applyNumberFormat="1" applyFont="1" applyBorder="1"/>
    <xf numFmtId="0" fontId="13" fillId="0" borderId="18" xfId="0" applyFont="1" applyBorder="1"/>
    <xf numFmtId="0" fontId="13" fillId="0" borderId="19" xfId="0" applyFont="1" applyBorder="1"/>
    <xf numFmtId="0" fontId="3" fillId="0" borderId="11" xfId="0" applyFont="1" applyBorder="1" applyAlignment="1">
      <alignment horizontal="left"/>
    </xf>
    <xf numFmtId="5" fontId="3" fillId="0" borderId="12" xfId="0" applyNumberFormat="1" applyFont="1" applyBorder="1" applyAlignment="1">
      <alignment horizontal="left"/>
    </xf>
    <xf numFmtId="176" fontId="22" fillId="0" borderId="0" xfId="0" applyNumberFormat="1" applyFont="1"/>
    <xf numFmtId="38" fontId="22" fillId="0" borderId="0" xfId="2" applyFont="1"/>
    <xf numFmtId="10" fontId="22" fillId="0" borderId="0" xfId="0" applyNumberFormat="1" applyFont="1"/>
    <xf numFmtId="0" fontId="23" fillId="0" borderId="8" xfId="0" applyFont="1" applyBorder="1"/>
    <xf numFmtId="0" fontId="3" fillId="0" borderId="12" xfId="0" applyFont="1" applyBorder="1" applyAlignment="1">
      <alignment horizontal="center"/>
    </xf>
    <xf numFmtId="0" fontId="24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Alignment="1" applyProtection="1">
      <alignment vertical="center" shrinkToFit="1"/>
    </xf>
    <xf numFmtId="0" fontId="30" fillId="0" borderId="0" xfId="0" applyFont="1" applyBorder="1" applyAlignment="1" applyProtection="1">
      <alignment vertical="center" shrinkToFit="1"/>
    </xf>
    <xf numFmtId="0" fontId="32" fillId="0" borderId="0" xfId="0" applyFont="1" applyFill="1" applyBorder="1" applyAlignment="1" applyProtection="1">
      <alignment vertical="center" shrinkToFit="1"/>
    </xf>
    <xf numFmtId="0" fontId="34" fillId="0" borderId="0" xfId="0" applyFont="1" applyBorder="1" applyAlignment="1" applyProtection="1">
      <alignment horizontal="distributed" shrinkToFit="1"/>
    </xf>
    <xf numFmtId="0" fontId="34" fillId="0" borderId="0" xfId="0" applyFont="1" applyBorder="1" applyAlignment="1" applyProtection="1">
      <alignment horizontal="left" shrinkToFit="1"/>
    </xf>
    <xf numFmtId="0" fontId="34" fillId="0" borderId="0" xfId="0" applyFont="1" applyFill="1" applyAlignment="1" applyProtection="1">
      <alignment vertical="center" shrinkToFit="1"/>
    </xf>
    <xf numFmtId="184" fontId="34" fillId="0" borderId="42" xfId="0" applyNumberFormat="1" applyFont="1" applyFill="1" applyBorder="1" applyAlignment="1" applyProtection="1">
      <alignment horizontal="center" vertical="center" shrinkToFit="1"/>
    </xf>
    <xf numFmtId="184" fontId="34" fillId="0" borderId="45" xfId="0" applyNumberFormat="1" applyFont="1" applyFill="1" applyBorder="1" applyAlignment="1" applyProtection="1">
      <alignment horizontal="center" vertical="center" shrinkToFit="1"/>
    </xf>
    <xf numFmtId="184" fontId="34" fillId="0" borderId="48" xfId="0" applyNumberFormat="1" applyFont="1" applyFill="1" applyBorder="1" applyAlignment="1" applyProtection="1">
      <alignment horizontal="center" vertical="center" shrinkToFit="1"/>
    </xf>
    <xf numFmtId="184" fontId="34" fillId="0" borderId="50" xfId="0" applyNumberFormat="1" applyFont="1" applyFill="1" applyBorder="1" applyAlignment="1" applyProtection="1">
      <alignment horizontal="center" vertical="center" shrinkToFit="1"/>
    </xf>
    <xf numFmtId="0" fontId="34" fillId="0" borderId="0" xfId="0" applyFont="1" applyBorder="1" applyAlignment="1" applyProtection="1">
      <alignment vertical="center" shrinkToFit="1"/>
    </xf>
    <xf numFmtId="49" fontId="38" fillId="0" borderId="0" xfId="0" applyNumberFormat="1" applyFont="1" applyBorder="1" applyAlignment="1" applyProtection="1"/>
    <xf numFmtId="49" fontId="34" fillId="0" borderId="0" xfId="0" applyNumberFormat="1" applyFont="1" applyBorder="1" applyAlignment="1" applyProtection="1"/>
    <xf numFmtId="49" fontId="34" fillId="0" borderId="0" xfId="0" applyNumberFormat="1" applyFont="1" applyBorder="1" applyAlignment="1" applyProtection="1">
      <alignment vertical="center"/>
    </xf>
    <xf numFmtId="0" fontId="34" fillId="0" borderId="0" xfId="0" applyFont="1" applyAlignment="1" applyProtection="1"/>
    <xf numFmtId="0" fontId="34" fillId="0" borderId="0" xfId="0" applyFont="1" applyBorder="1" applyAlignment="1" applyProtection="1"/>
    <xf numFmtId="0" fontId="38" fillId="0" borderId="0" xfId="0" applyFont="1" applyBorder="1" applyAlignment="1" applyProtection="1"/>
    <xf numFmtId="0" fontId="40" fillId="0" borderId="0" xfId="0" applyFont="1" applyAlignment="1" applyProtection="1"/>
    <xf numFmtId="0" fontId="36" fillId="0" borderId="18" xfId="0" applyFont="1" applyFill="1" applyBorder="1" applyAlignment="1" applyProtection="1">
      <alignment shrinkToFit="1"/>
    </xf>
    <xf numFmtId="0" fontId="36" fillId="0" borderId="19" xfId="0" applyFont="1" applyFill="1" applyBorder="1" applyAlignment="1" applyProtection="1">
      <alignment shrinkToFit="1"/>
    </xf>
    <xf numFmtId="0" fontId="39" fillId="0" borderId="19" xfId="0" applyFont="1" applyFill="1" applyBorder="1" applyAlignment="1" applyProtection="1">
      <alignment shrinkToFit="1"/>
    </xf>
    <xf numFmtId="0" fontId="35" fillId="0" borderId="0" xfId="0" applyFont="1" applyBorder="1" applyAlignment="1" applyProtection="1">
      <alignment horizontal="distributed" vertical="center" shrinkToFit="1"/>
    </xf>
    <xf numFmtId="0" fontId="35" fillId="0" borderId="0" xfId="0" applyFont="1" applyBorder="1" applyAlignment="1" applyProtection="1">
      <alignment horizontal="left" vertical="center" shrinkToFit="1"/>
    </xf>
    <xf numFmtId="0" fontId="30" fillId="0" borderId="63" xfId="0" applyFont="1" applyBorder="1" applyAlignment="1" applyProtection="1">
      <alignment vertical="center" shrinkToFit="1"/>
    </xf>
    <xf numFmtId="0" fontId="3" fillId="0" borderId="26" xfId="0" applyFont="1" applyBorder="1"/>
    <xf numFmtId="177" fontId="3" fillId="0" borderId="26" xfId="2" applyNumberFormat="1" applyFont="1" applyBorder="1"/>
    <xf numFmtId="176" fontId="3" fillId="0" borderId="64" xfId="0" applyNumberFormat="1" applyFont="1" applyBorder="1"/>
    <xf numFmtId="1" fontId="3" fillId="0" borderId="64" xfId="0" applyNumberFormat="1" applyFont="1" applyBorder="1"/>
    <xf numFmtId="0" fontId="3" fillId="0" borderId="7" xfId="0" applyFont="1" applyBorder="1" applyAlignment="1">
      <alignment horizontal="center"/>
    </xf>
    <xf numFmtId="38" fontId="3" fillId="0" borderId="2" xfId="2" applyFont="1" applyBorder="1" applyAlignment="1">
      <alignment horizontal="right"/>
    </xf>
    <xf numFmtId="187" fontId="3" fillId="0" borderId="64" xfId="1" applyNumberFormat="1" applyFont="1" applyBorder="1"/>
    <xf numFmtId="0" fontId="3" fillId="0" borderId="62" xfId="0" applyFont="1" applyBorder="1"/>
    <xf numFmtId="38" fontId="3" fillId="0" borderId="9" xfId="2" applyNumberFormat="1" applyFont="1" applyBorder="1"/>
    <xf numFmtId="177" fontId="3" fillId="0" borderId="9" xfId="2" applyNumberFormat="1" applyFont="1" applyBorder="1"/>
    <xf numFmtId="0" fontId="3" fillId="0" borderId="65" xfId="0" applyFont="1" applyBorder="1"/>
    <xf numFmtId="0" fontId="46" fillId="0" borderId="8" xfId="0" applyFont="1" applyBorder="1" applyAlignment="1">
      <alignment horizontal="center"/>
    </xf>
    <xf numFmtId="178" fontId="15" fillId="0" borderId="29" xfId="0" applyNumberFormat="1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58" fontId="8" fillId="0" borderId="0" xfId="0" applyNumberFormat="1" applyFont="1" applyAlignment="1">
      <alignment horizontal="right" vertical="top"/>
    </xf>
    <xf numFmtId="0" fontId="5" fillId="0" borderId="18" xfId="0" applyFont="1" applyBorder="1" applyAlignment="1">
      <alignment horizontal="right"/>
    </xf>
    <xf numFmtId="6" fontId="9" fillId="0" borderId="28" xfId="3" applyFont="1" applyBorder="1" applyAlignment="1">
      <alignment horizontal="center"/>
    </xf>
    <xf numFmtId="0" fontId="12" fillId="0" borderId="18" xfId="0" applyFont="1" applyBorder="1" applyAlignment="1"/>
    <xf numFmtId="6" fontId="9" fillId="0" borderId="18" xfId="2" applyNumberFormat="1" applyFont="1" applyBorder="1" applyAlignment="1">
      <alignment horizontal="center"/>
    </xf>
    <xf numFmtId="6" fontId="8" fillId="0" borderId="18" xfId="3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8" fillId="0" borderId="0" xfId="0" applyFont="1" applyBorder="1" applyAlignment="1" applyProtection="1">
      <alignment horizontal="right"/>
    </xf>
    <xf numFmtId="0" fontId="43" fillId="0" borderId="0" xfId="0" applyFont="1" applyAlignment="1">
      <alignment horizontal="right"/>
    </xf>
    <xf numFmtId="0" fontId="35" fillId="0" borderId="0" xfId="0" applyFont="1" applyBorder="1" applyAlignment="1" applyProtection="1">
      <alignment horizontal="distributed" vertical="center" shrinkToFit="1"/>
    </xf>
    <xf numFmtId="0" fontId="35" fillId="0" borderId="0" xfId="0" applyFont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right" vertical="top" shrinkToFit="1"/>
    </xf>
    <xf numFmtId="180" fontId="27" fillId="0" borderId="0" xfId="0" applyNumberFormat="1" applyFont="1" applyBorder="1" applyAlignment="1" applyProtection="1">
      <alignment horizontal="right" vertical="top" shrinkToFit="1"/>
    </xf>
    <xf numFmtId="0" fontId="31" fillId="2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shrinkToFit="1"/>
    </xf>
    <xf numFmtId="0" fontId="28" fillId="0" borderId="28" xfId="0" applyFont="1" applyFill="1" applyBorder="1" applyAlignment="1" applyProtection="1">
      <alignment horizontal="center" shrinkToFit="1"/>
    </xf>
    <xf numFmtId="0" fontId="33" fillId="0" borderId="0" xfId="0" applyFont="1" applyBorder="1" applyAlignment="1" applyProtection="1">
      <alignment horizontal="left" vertical="center" wrapText="1" shrinkToFit="1"/>
    </xf>
    <xf numFmtId="0" fontId="35" fillId="0" borderId="0" xfId="0" applyFont="1" applyBorder="1" applyAlignment="1" applyProtection="1">
      <alignment horizontal="center" vertical="center" shrinkToFit="1"/>
    </xf>
    <xf numFmtId="0" fontId="38" fillId="0" borderId="31" xfId="0" applyFont="1" applyFill="1" applyBorder="1" applyAlignment="1" applyProtection="1">
      <alignment horizontal="center" vertical="center" shrinkToFit="1"/>
    </xf>
    <xf numFmtId="0" fontId="38" fillId="0" borderId="32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38" fillId="0" borderId="34" xfId="0" applyFont="1" applyFill="1" applyBorder="1" applyAlignment="1" applyProtection="1">
      <alignment horizontal="center" vertical="center" shrinkToFit="1"/>
    </xf>
    <xf numFmtId="0" fontId="38" fillId="0" borderId="36" xfId="0" applyFont="1" applyFill="1" applyBorder="1" applyAlignment="1" applyProtection="1">
      <alignment horizontal="center" vertical="center" shrinkToFit="1"/>
    </xf>
    <xf numFmtId="0" fontId="38" fillId="0" borderId="37" xfId="0" applyFont="1" applyFill="1" applyBorder="1" applyAlignment="1" applyProtection="1">
      <alignment horizontal="center" vertical="center" shrinkToFit="1"/>
    </xf>
    <xf numFmtId="0" fontId="34" fillId="0" borderId="19" xfId="0" applyFont="1" applyFill="1" applyBorder="1" applyAlignment="1" applyProtection="1">
      <alignment horizontal="distributed" shrinkToFit="1"/>
    </xf>
    <xf numFmtId="185" fontId="39" fillId="0" borderId="19" xfId="0" applyNumberFormat="1" applyFont="1" applyFill="1" applyBorder="1" applyAlignment="1" applyProtection="1">
      <alignment horizontal="center" shrinkToFit="1"/>
    </xf>
    <xf numFmtId="186" fontId="39" fillId="0" borderId="19" xfId="0" applyNumberFormat="1" applyFont="1" applyFill="1" applyBorder="1" applyAlignment="1" applyProtection="1">
      <alignment horizontal="right" shrinkToFit="1"/>
      <protection locked="0"/>
    </xf>
    <xf numFmtId="0" fontId="36" fillId="0" borderId="19" xfId="0" applyFont="1" applyFill="1" applyBorder="1" applyAlignment="1" applyProtection="1">
      <alignment horizontal="left" shrinkToFit="1"/>
    </xf>
    <xf numFmtId="0" fontId="34" fillId="0" borderId="0" xfId="0" applyFont="1" applyBorder="1" applyAlignment="1" applyProtection="1">
      <alignment horizontal="distributed" shrinkToFit="1"/>
    </xf>
    <xf numFmtId="0" fontId="34" fillId="0" borderId="18" xfId="0" applyFont="1" applyFill="1" applyBorder="1" applyAlignment="1" applyProtection="1">
      <alignment horizontal="distributed" shrinkToFit="1"/>
    </xf>
    <xf numFmtId="185" fontId="39" fillId="0" borderId="18" xfId="0" applyNumberFormat="1" applyFont="1" applyFill="1" applyBorder="1" applyAlignment="1" applyProtection="1">
      <alignment horizontal="center" shrinkToFit="1"/>
    </xf>
    <xf numFmtId="0" fontId="36" fillId="0" borderId="30" xfId="0" applyFont="1" applyFill="1" applyBorder="1" applyAlignment="1" applyProtection="1">
      <alignment horizontal="distributed" vertical="center" shrinkToFit="1"/>
    </xf>
    <xf numFmtId="0" fontId="36" fillId="0" borderId="31" xfId="0" applyFont="1" applyFill="1" applyBorder="1" applyAlignment="1" applyProtection="1">
      <alignment horizontal="distributed" vertical="center" shrinkToFit="1"/>
    </xf>
    <xf numFmtId="0" fontId="36" fillId="0" borderId="33" xfId="0" applyFont="1" applyFill="1" applyBorder="1" applyAlignment="1" applyProtection="1">
      <alignment horizontal="distributed" vertical="center" shrinkToFit="1"/>
    </xf>
    <xf numFmtId="0" fontId="36" fillId="0" borderId="0" xfId="0" applyFont="1" applyFill="1" applyBorder="1" applyAlignment="1" applyProtection="1">
      <alignment horizontal="distributed" vertical="center" shrinkToFit="1"/>
    </xf>
    <xf numFmtId="0" fontId="36" fillId="0" borderId="35" xfId="0" applyFont="1" applyFill="1" applyBorder="1" applyAlignment="1" applyProtection="1">
      <alignment horizontal="distributed" vertical="center" shrinkToFit="1"/>
    </xf>
    <xf numFmtId="0" fontId="36" fillId="0" borderId="36" xfId="0" applyFont="1" applyFill="1" applyBorder="1" applyAlignment="1" applyProtection="1">
      <alignment horizontal="distributed" vertical="center" shrinkToFit="1"/>
    </xf>
    <xf numFmtId="182" fontId="37" fillId="0" borderId="31" xfId="0" applyNumberFormat="1" applyFont="1" applyBorder="1" applyAlignment="1" applyProtection="1">
      <alignment horizontal="right" vertical="center" shrinkToFit="1"/>
    </xf>
    <xf numFmtId="182" fontId="37" fillId="0" borderId="0" xfId="0" applyNumberFormat="1" applyFont="1" applyBorder="1" applyAlignment="1" applyProtection="1">
      <alignment horizontal="right" vertical="center" shrinkToFit="1"/>
    </xf>
    <xf numFmtId="182" fontId="37" fillId="0" borderId="36" xfId="0" applyNumberFormat="1" applyFont="1" applyBorder="1" applyAlignment="1" applyProtection="1">
      <alignment horizontal="right" vertical="center" shrinkToFit="1"/>
    </xf>
    <xf numFmtId="0" fontId="34" fillId="0" borderId="18" xfId="0" applyFont="1" applyBorder="1" applyAlignment="1" applyProtection="1">
      <alignment horizontal="distributed" shrinkToFit="1"/>
    </xf>
    <xf numFmtId="0" fontId="34" fillId="0" borderId="18" xfId="0" applyFont="1" applyBorder="1" applyAlignment="1" applyProtection="1">
      <alignment horizontal="left" shrinkToFit="1"/>
    </xf>
    <xf numFmtId="0" fontId="34" fillId="0" borderId="19" xfId="0" applyFont="1" applyBorder="1" applyAlignment="1" applyProtection="1">
      <alignment horizontal="distributed" shrinkToFit="1"/>
    </xf>
    <xf numFmtId="0" fontId="34" fillId="0" borderId="19" xfId="0" applyFont="1" applyBorder="1" applyAlignment="1" applyProtection="1">
      <alignment horizontal="left" shrinkToFit="1"/>
    </xf>
    <xf numFmtId="181" fontId="34" fillId="0" borderId="19" xfId="0" applyNumberFormat="1" applyFont="1" applyBorder="1" applyAlignment="1" applyProtection="1">
      <alignment horizontal="left" shrinkToFit="1"/>
    </xf>
    <xf numFmtId="0" fontId="34" fillId="0" borderId="28" xfId="0" applyFont="1" applyFill="1" applyBorder="1" applyAlignment="1" applyProtection="1">
      <alignment horizontal="center" shrinkToFit="1"/>
    </xf>
    <xf numFmtId="0" fontId="34" fillId="3" borderId="38" xfId="0" applyFont="1" applyFill="1" applyBorder="1" applyAlignment="1" applyProtection="1">
      <alignment horizontal="distributed" vertical="center" indent="3" shrinkToFit="1"/>
    </xf>
    <xf numFmtId="0" fontId="34" fillId="3" borderId="39" xfId="0" applyFont="1" applyFill="1" applyBorder="1" applyAlignment="1" applyProtection="1">
      <alignment horizontal="distributed" vertical="center" indent="3" shrinkToFit="1"/>
    </xf>
    <xf numFmtId="0" fontId="34" fillId="3" borderId="39" xfId="0" applyFont="1" applyFill="1" applyBorder="1" applyAlignment="1" applyProtection="1">
      <alignment horizontal="distributed" vertical="center" indent="2" shrinkToFit="1"/>
    </xf>
    <xf numFmtId="0" fontId="34" fillId="3" borderId="40" xfId="0" applyFont="1" applyFill="1" applyBorder="1" applyAlignment="1" applyProtection="1">
      <alignment horizontal="distributed" vertical="center" indent="2" shrinkToFit="1"/>
    </xf>
    <xf numFmtId="183" fontId="34" fillId="3" borderId="38" xfId="0" applyNumberFormat="1" applyFont="1" applyFill="1" applyBorder="1" applyAlignment="1" applyProtection="1">
      <alignment horizontal="distributed" vertical="center" indent="3" shrinkToFit="1"/>
    </xf>
    <xf numFmtId="183" fontId="34" fillId="3" borderId="39" xfId="0" applyNumberFormat="1" applyFont="1" applyFill="1" applyBorder="1" applyAlignment="1" applyProtection="1">
      <alignment horizontal="distributed" vertical="center" indent="3" shrinkToFit="1"/>
    </xf>
    <xf numFmtId="0" fontId="34" fillId="3" borderId="41" xfId="0" applyFont="1" applyFill="1" applyBorder="1" applyAlignment="1" applyProtection="1">
      <alignment horizontal="distributed" vertical="center" indent="2" shrinkToFit="1"/>
    </xf>
    <xf numFmtId="0" fontId="34" fillId="0" borderId="8" xfId="0" applyFont="1" applyFill="1" applyBorder="1" applyAlignment="1" applyProtection="1">
      <alignment horizontal="left" vertical="center" indent="1" shrinkToFit="1"/>
    </xf>
    <xf numFmtId="185" fontId="39" fillId="0" borderId="8" xfId="0" applyNumberFormat="1" applyFont="1" applyFill="1" applyBorder="1" applyAlignment="1" applyProtection="1">
      <alignment horizontal="center" vertical="center" shrinkToFit="1"/>
    </xf>
    <xf numFmtId="185" fontId="39" fillId="0" borderId="43" xfId="0" applyNumberFormat="1" applyFont="1" applyFill="1" applyBorder="1" applyAlignment="1" applyProtection="1">
      <alignment horizontal="center" vertical="center" shrinkToFit="1"/>
    </xf>
    <xf numFmtId="183" fontId="34" fillId="0" borderId="8" xfId="0" applyNumberFormat="1" applyFont="1" applyFill="1" applyBorder="1" applyAlignment="1" applyProtection="1">
      <alignment horizontal="left" vertical="center" indent="1" shrinkToFit="1"/>
    </xf>
    <xf numFmtId="185" fontId="39" fillId="0" borderId="44" xfId="0" applyNumberFormat="1" applyFont="1" applyFill="1" applyBorder="1" applyAlignment="1" applyProtection="1">
      <alignment horizontal="center" vertical="center" shrinkToFit="1"/>
    </xf>
    <xf numFmtId="0" fontId="34" fillId="0" borderId="11" xfId="0" applyFont="1" applyFill="1" applyBorder="1" applyAlignment="1" applyProtection="1">
      <alignment horizontal="left" vertical="center" indent="1" shrinkToFit="1"/>
    </xf>
    <xf numFmtId="185" fontId="39" fillId="0" borderId="11" xfId="0" applyNumberFormat="1" applyFont="1" applyFill="1" applyBorder="1" applyAlignment="1" applyProtection="1">
      <alignment horizontal="center" vertical="center" shrinkToFit="1"/>
    </xf>
    <xf numFmtId="185" fontId="39" fillId="0" borderId="46" xfId="0" applyNumberFormat="1" applyFont="1" applyFill="1" applyBorder="1" applyAlignment="1" applyProtection="1">
      <alignment horizontal="center" vertical="center" shrinkToFit="1"/>
    </xf>
    <xf numFmtId="183" fontId="34" fillId="0" borderId="11" xfId="0" applyNumberFormat="1" applyFont="1" applyFill="1" applyBorder="1" applyAlignment="1" applyProtection="1">
      <alignment horizontal="left" vertical="center" indent="1" shrinkToFit="1"/>
    </xf>
    <xf numFmtId="185" fontId="39" fillId="0" borderId="47" xfId="0" applyNumberFormat="1" applyFont="1" applyFill="1" applyBorder="1" applyAlignment="1" applyProtection="1">
      <alignment horizontal="center" vertical="center" shrinkToFit="1"/>
    </xf>
    <xf numFmtId="183" fontId="34" fillId="0" borderId="46" xfId="0" applyNumberFormat="1" applyFont="1" applyFill="1" applyBorder="1" applyAlignment="1" applyProtection="1">
      <alignment horizontal="left" vertical="center" indent="1" shrinkToFit="1"/>
    </xf>
    <xf numFmtId="183" fontId="34" fillId="0" borderId="19" xfId="0" applyNumberFormat="1" applyFont="1" applyFill="1" applyBorder="1" applyAlignment="1" applyProtection="1">
      <alignment horizontal="left" vertical="center" indent="1" shrinkToFit="1"/>
    </xf>
    <xf numFmtId="183" fontId="34" fillId="0" borderId="20" xfId="0" applyNumberFormat="1" applyFont="1" applyFill="1" applyBorder="1" applyAlignment="1" applyProtection="1">
      <alignment horizontal="left" vertical="center" indent="1" shrinkToFit="1"/>
    </xf>
    <xf numFmtId="0" fontId="34" fillId="0" borderId="16" xfId="0" applyFont="1" applyFill="1" applyBorder="1" applyAlignment="1" applyProtection="1">
      <alignment horizontal="left" vertical="center" indent="1" shrinkToFit="1"/>
    </xf>
    <xf numFmtId="185" fontId="39" fillId="0" borderId="16" xfId="0" applyNumberFormat="1" applyFont="1" applyFill="1" applyBorder="1" applyAlignment="1" applyProtection="1">
      <alignment horizontal="center" vertical="center" shrinkToFit="1"/>
    </xf>
    <xf numFmtId="185" fontId="39" fillId="0" borderId="49" xfId="0" applyNumberFormat="1" applyFont="1" applyFill="1" applyBorder="1" applyAlignment="1" applyProtection="1">
      <alignment horizontal="center" vertical="center" shrinkToFit="1"/>
    </xf>
    <xf numFmtId="183" fontId="34" fillId="0" borderId="51" xfId="0" applyNumberFormat="1" applyFont="1" applyFill="1" applyBorder="1" applyAlignment="1" applyProtection="1">
      <alignment horizontal="left" vertical="center" indent="1" shrinkToFit="1"/>
    </xf>
    <xf numFmtId="183" fontId="34" fillId="0" borderId="52" xfId="0" applyNumberFormat="1" applyFont="1" applyFill="1" applyBorder="1" applyAlignment="1" applyProtection="1">
      <alignment horizontal="left" vertical="center" indent="1" shrinkToFit="1"/>
    </xf>
    <xf numFmtId="183" fontId="34" fillId="0" borderId="53" xfId="0" applyNumberFormat="1" applyFont="1" applyFill="1" applyBorder="1" applyAlignment="1" applyProtection="1">
      <alignment horizontal="left" vertical="center" indent="1" shrinkToFit="1"/>
    </xf>
    <xf numFmtId="185" fontId="39" fillId="0" borderId="54" xfId="0" applyNumberFormat="1" applyFont="1" applyFill="1" applyBorder="1" applyAlignment="1" applyProtection="1">
      <alignment horizontal="center" vertical="center" shrinkToFit="1"/>
    </xf>
    <xf numFmtId="0" fontId="34" fillId="0" borderId="55" xfId="0" applyFont="1" applyFill="1" applyBorder="1" applyAlignment="1" applyProtection="1">
      <alignment horizontal="distributed" vertical="center" indent="6" shrinkToFit="1"/>
    </xf>
    <xf numFmtId="0" fontId="34" fillId="0" borderId="56" xfId="0" applyFont="1" applyFill="1" applyBorder="1" applyAlignment="1" applyProtection="1">
      <alignment horizontal="distributed" vertical="center" indent="6" shrinkToFit="1"/>
    </xf>
    <xf numFmtId="185" fontId="39" fillId="0" borderId="56" xfId="0" applyNumberFormat="1" applyFont="1" applyFill="1" applyBorder="1" applyAlignment="1" applyProtection="1">
      <alignment horizontal="center" vertical="center" shrinkToFit="1"/>
    </xf>
    <xf numFmtId="185" fontId="39" fillId="0" borderId="57" xfId="0" applyNumberFormat="1" applyFont="1" applyFill="1" applyBorder="1" applyAlignment="1" applyProtection="1">
      <alignment horizontal="center" vertical="center" shrinkToFit="1"/>
    </xf>
    <xf numFmtId="0" fontId="34" fillId="0" borderId="18" xfId="0" applyFont="1" applyBorder="1" applyAlignment="1" applyProtection="1">
      <alignment horizontal="left" shrinkToFit="1"/>
      <protection locked="0"/>
    </xf>
    <xf numFmtId="0" fontId="34" fillId="0" borderId="19" xfId="0" applyFont="1" applyBorder="1" applyAlignment="1" applyProtection="1">
      <alignment horizontal="left" shrinkToFit="1"/>
      <protection locked="0"/>
    </xf>
    <xf numFmtId="0" fontId="34" fillId="0" borderId="45" xfId="0" applyFont="1" applyFill="1" applyBorder="1" applyAlignment="1" applyProtection="1">
      <alignment horizontal="distributed" vertical="center" indent="6" shrinkToFit="1"/>
    </xf>
    <xf numFmtId="0" fontId="34" fillId="0" borderId="11" xfId="0" applyFont="1" applyFill="1" applyBorder="1" applyAlignment="1" applyProtection="1">
      <alignment horizontal="distributed" vertical="center" indent="6" shrinkToFit="1"/>
    </xf>
    <xf numFmtId="188" fontId="39" fillId="0" borderId="11" xfId="0" applyNumberFormat="1" applyFont="1" applyFill="1" applyBorder="1" applyAlignment="1" applyProtection="1">
      <alignment horizontal="right" vertical="center" shrinkToFit="1"/>
      <protection locked="0"/>
    </xf>
    <xf numFmtId="188" fontId="39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34" fillId="0" borderId="58" xfId="0" applyFont="1" applyFill="1" applyBorder="1" applyAlignment="1" applyProtection="1">
      <alignment horizontal="distributed" vertical="center" indent="6" shrinkToFit="1"/>
    </xf>
    <xf numFmtId="0" fontId="34" fillId="0" borderId="59" xfId="0" applyFont="1" applyFill="1" applyBorder="1" applyAlignment="1" applyProtection="1">
      <alignment horizontal="distributed" vertical="center" indent="6" shrinkToFit="1"/>
    </xf>
    <xf numFmtId="185" fontId="39" fillId="0" borderId="59" xfId="0" applyNumberFormat="1" applyFont="1" applyFill="1" applyBorder="1" applyAlignment="1" applyProtection="1">
      <alignment horizontal="center" vertical="center" shrinkToFit="1"/>
    </xf>
    <xf numFmtId="185" fontId="39" fillId="0" borderId="60" xfId="0" applyNumberFormat="1" applyFont="1" applyFill="1" applyBorder="1" applyAlignment="1" applyProtection="1">
      <alignment horizontal="center" vertical="center" shrinkToFit="1"/>
    </xf>
    <xf numFmtId="0" fontId="34" fillId="0" borderId="49" xfId="0" applyFont="1" applyBorder="1" applyAlignment="1" applyProtection="1">
      <alignment horizontal="left" vertical="center"/>
    </xf>
    <xf numFmtId="0" fontId="34" fillId="0" borderId="29" xfId="0" applyFont="1" applyBorder="1" applyAlignment="1" applyProtection="1">
      <alignment horizontal="left" vertical="center"/>
    </xf>
    <xf numFmtId="0" fontId="35" fillId="0" borderId="16" xfId="0" applyFont="1" applyBorder="1" applyAlignment="1" applyProtection="1">
      <alignment horizontal="center" vertical="center" textRotation="255"/>
    </xf>
    <xf numFmtId="0" fontId="35" fillId="0" borderId="8" xfId="0" applyFont="1" applyBorder="1" applyAlignment="1" applyProtection="1">
      <alignment horizontal="center" vertical="center" textRotation="255"/>
    </xf>
    <xf numFmtId="0" fontId="35" fillId="0" borderId="49" xfId="0" applyFont="1" applyBorder="1" applyAlignment="1" applyProtection="1">
      <alignment horizontal="center" vertical="center"/>
    </xf>
    <xf numFmtId="0" fontId="35" fillId="0" borderId="61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0" fontId="35" fillId="0" borderId="62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0" fontId="34" fillId="0" borderId="61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34" fillId="0" borderId="62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/>
    </xf>
    <xf numFmtId="180" fontId="34" fillId="0" borderId="43" xfId="0" applyNumberFormat="1" applyFont="1" applyBorder="1" applyAlignment="1" applyProtection="1">
      <alignment horizontal="center" vertical="center" shrinkToFit="1"/>
      <protection locked="0"/>
    </xf>
    <xf numFmtId="180" fontId="34" fillId="0" borderId="18" xfId="0" applyNumberFormat="1" applyFont="1" applyBorder="1" applyAlignment="1" applyProtection="1">
      <alignment horizontal="center" vertical="center" shrinkToFit="1"/>
      <protection locked="0"/>
    </xf>
    <xf numFmtId="180" fontId="34" fillId="0" borderId="62" xfId="0" applyNumberFormat="1" applyFont="1" applyBorder="1" applyAlignment="1" applyProtection="1">
      <alignment horizontal="center" vertical="center" shrinkToFit="1"/>
      <protection locked="0"/>
    </xf>
    <xf numFmtId="180" fontId="20" fillId="0" borderId="24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28" xfId="0" applyFont="1" applyBorder="1" applyAlignment="1">
      <alignment horizontal="right"/>
    </xf>
  </cellXfs>
  <cellStyles count="7">
    <cellStyle name="パーセント" xfId="1" builtinId="5"/>
    <cellStyle name="桁区切り" xfId="2" builtinId="6"/>
    <cellStyle name="桁区切り 2" xfId="5"/>
    <cellStyle name="通貨" xfId="3" builtinId="7"/>
    <cellStyle name="通貨 2" xf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10" Type="http://schemas.openxmlformats.org/officeDocument/2006/relationships/image" Target="../media/image12.pn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723900</xdr:colOff>
      <xdr:row>3</xdr:row>
      <xdr:rowOff>19050</xdr:rowOff>
    </xdr:from>
    <xdr:to>
      <xdr:col>14</xdr:col>
      <xdr:colOff>533400</xdr:colOff>
      <xdr:row>4</xdr:row>
      <xdr:rowOff>314325</xdr:rowOff>
    </xdr:to>
    <xdr:pic>
      <xdr:nvPicPr>
        <xdr:cNvPr id="1131" name="Picture 3" descr="ROGO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000125"/>
          <a:ext cx="542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523875</xdr:colOff>
      <xdr:row>3</xdr:row>
      <xdr:rowOff>38100</xdr:rowOff>
    </xdr:from>
    <xdr:to>
      <xdr:col>17</xdr:col>
      <xdr:colOff>723900</xdr:colOff>
      <xdr:row>4</xdr:row>
      <xdr:rowOff>352425</xdr:rowOff>
    </xdr:to>
    <xdr:pic>
      <xdr:nvPicPr>
        <xdr:cNvPr id="1132" name="Picture 4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019175"/>
          <a:ext cx="2400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38100</xdr:rowOff>
    </xdr:from>
    <xdr:to>
      <xdr:col>12</xdr:col>
      <xdr:colOff>171450</xdr:colOff>
      <xdr:row>10</xdr:row>
      <xdr:rowOff>95250</xdr:rowOff>
    </xdr:to>
    <xdr:sp macro="" textlink="">
      <xdr:nvSpPr>
        <xdr:cNvPr id="2054" name="WordArt 6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91825" y="533400"/>
          <a:ext cx="2162175" cy="2038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0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原価</a:t>
          </a:r>
        </a:p>
      </xdr:txBody>
    </xdr:sp>
    <xdr:clientData/>
  </xdr:twoCellAnchor>
  <xdr:twoCellAnchor>
    <xdr:from>
      <xdr:col>9</xdr:col>
      <xdr:colOff>66675</xdr:colOff>
      <xdr:row>29</xdr:row>
      <xdr:rowOff>47625</xdr:rowOff>
    </xdr:from>
    <xdr:to>
      <xdr:col>12</xdr:col>
      <xdr:colOff>171450</xdr:colOff>
      <xdr:row>37</xdr:row>
      <xdr:rowOff>104775</xdr:rowOff>
    </xdr:to>
    <xdr:sp macro="" textlink="">
      <xdr:nvSpPr>
        <xdr:cNvPr id="2055" name="WordArt 7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91825" y="7229475"/>
          <a:ext cx="2162175" cy="2038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0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原価</a:t>
          </a:r>
        </a:p>
      </xdr:txBody>
    </xdr:sp>
    <xdr:clientData/>
  </xdr:twoCellAnchor>
  <xdr:twoCellAnchor>
    <xdr:from>
      <xdr:col>9</xdr:col>
      <xdr:colOff>38100</xdr:colOff>
      <xdr:row>56</xdr:row>
      <xdr:rowOff>66675</xdr:rowOff>
    </xdr:from>
    <xdr:to>
      <xdr:col>12</xdr:col>
      <xdr:colOff>142875</xdr:colOff>
      <xdr:row>64</xdr:row>
      <xdr:rowOff>123825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63250" y="13935075"/>
          <a:ext cx="2162175" cy="2038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0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原価</a:t>
          </a:r>
        </a:p>
      </xdr:txBody>
    </xdr:sp>
    <xdr:clientData/>
  </xdr:twoCellAnchor>
  <xdr:twoCellAnchor>
    <xdr:from>
      <xdr:col>9</xdr:col>
      <xdr:colOff>152400</xdr:colOff>
      <xdr:row>83</xdr:row>
      <xdr:rowOff>76200</xdr:rowOff>
    </xdr:from>
    <xdr:to>
      <xdr:col>12</xdr:col>
      <xdr:colOff>257175</xdr:colOff>
      <xdr:row>91</xdr:row>
      <xdr:rowOff>133350</xdr:rowOff>
    </xdr:to>
    <xdr:sp macro="" textlink="">
      <xdr:nvSpPr>
        <xdr:cNvPr id="2057" name="WordArt 9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77550" y="20631150"/>
          <a:ext cx="2162175" cy="2038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0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原価</a:t>
          </a:r>
        </a:p>
      </xdr:txBody>
    </xdr:sp>
    <xdr:clientData/>
  </xdr:twoCellAnchor>
  <xdr:twoCellAnchor>
    <xdr:from>
      <xdr:col>9</xdr:col>
      <xdr:colOff>38100</xdr:colOff>
      <xdr:row>110</xdr:row>
      <xdr:rowOff>76200</xdr:rowOff>
    </xdr:from>
    <xdr:to>
      <xdr:col>12</xdr:col>
      <xdr:colOff>142875</xdr:colOff>
      <xdr:row>118</xdr:row>
      <xdr:rowOff>133350</xdr:rowOff>
    </xdr:to>
    <xdr:sp macro="" textlink="">
      <xdr:nvSpPr>
        <xdr:cNvPr id="2058" name="WordArt 10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63250" y="27317700"/>
          <a:ext cx="2162175" cy="2038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0">
                <a:solidFill>
                  <a:srgbClr xmlns:mc="http://schemas.openxmlformats.org/markup-compatibility/2006" xmlns:a14="http://schemas.microsoft.com/office/drawing/2010/main" val="C0C0C0" mc:Ignorable="a14" a14:legacySpreadsheetColorIndex="2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原価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8284</xdr:colOff>
      <xdr:row>28</xdr:row>
      <xdr:rowOff>9525</xdr:rowOff>
    </xdr:from>
    <xdr:to>
      <xdr:col>51</xdr:col>
      <xdr:colOff>8282</xdr:colOff>
      <xdr:row>28</xdr:row>
      <xdr:rowOff>240195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103534" y="77238225"/>
          <a:ext cx="6905623" cy="23067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22</xdr:col>
      <xdr:colOff>8284</xdr:colOff>
      <xdr:row>29</xdr:row>
      <xdr:rowOff>9524</xdr:rowOff>
    </xdr:from>
    <xdr:to>
      <xdr:col>51</xdr:col>
      <xdr:colOff>8282</xdr:colOff>
      <xdr:row>29</xdr:row>
      <xdr:rowOff>240194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103534" y="77476349"/>
          <a:ext cx="6905623" cy="23067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22</xdr:col>
      <xdr:colOff>8284</xdr:colOff>
      <xdr:row>29</xdr:row>
      <xdr:rowOff>9524</xdr:rowOff>
    </xdr:from>
    <xdr:to>
      <xdr:col>51</xdr:col>
      <xdr:colOff>8282</xdr:colOff>
      <xdr:row>29</xdr:row>
      <xdr:rowOff>240194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03534" y="77476349"/>
          <a:ext cx="6905623" cy="23067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49</xdr:col>
      <xdr:colOff>57150</xdr:colOff>
      <xdr:row>31</xdr:row>
      <xdr:rowOff>76200</xdr:rowOff>
    </xdr:from>
    <xdr:to>
      <xdr:col>50</xdr:col>
      <xdr:colOff>158877</xdr:colOff>
      <xdr:row>32</xdr:row>
      <xdr:rowOff>174879</xdr:rowOff>
    </xdr:to>
    <xdr:pic>
      <xdr:nvPicPr>
        <xdr:cNvPr id="8" name="松尾印" hidden="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78257400"/>
          <a:ext cx="339852" cy="336804"/>
        </a:xfrm>
        <a:prstGeom prst="rect">
          <a:avLst/>
        </a:prstGeom>
      </xdr:spPr>
    </xdr:pic>
    <xdr:clientData/>
  </xdr:twoCellAnchor>
  <xdr:twoCellAnchor editAs="oneCell">
    <xdr:from>
      <xdr:col>47</xdr:col>
      <xdr:colOff>45225</xdr:colOff>
      <xdr:row>31</xdr:row>
      <xdr:rowOff>54750</xdr:rowOff>
    </xdr:from>
    <xdr:to>
      <xdr:col>48</xdr:col>
      <xdr:colOff>183528</xdr:colOff>
      <xdr:row>32</xdr:row>
      <xdr:rowOff>190005</xdr:rowOff>
    </xdr:to>
    <xdr:pic>
      <xdr:nvPicPr>
        <xdr:cNvPr id="9" name="白石印" hidden="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600" y="78235950"/>
          <a:ext cx="376428" cy="373380"/>
        </a:xfrm>
        <a:prstGeom prst="rect">
          <a:avLst/>
        </a:prstGeom>
      </xdr:spPr>
    </xdr:pic>
    <xdr:clientData/>
  </xdr:twoCellAnchor>
  <xdr:twoCellAnchor>
    <xdr:from>
      <xdr:col>41</xdr:col>
      <xdr:colOff>142875</xdr:colOff>
      <xdr:row>31</xdr:row>
      <xdr:rowOff>152400</xdr:rowOff>
    </xdr:from>
    <xdr:to>
      <xdr:col>46</xdr:col>
      <xdr:colOff>76199</xdr:colOff>
      <xdr:row>33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4762500" y="78333600"/>
          <a:ext cx="1123949" cy="419100"/>
        </a:xfrm>
        <a:prstGeom prst="rect">
          <a:avLst/>
        </a:prstGeom>
        <a:noFill/>
        <a:ln w="349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s</a:t>
          </a:r>
          <a:endParaRPr kumimoji="1" lang="ja-JP" altLang="en-US" sz="1100"/>
        </a:p>
      </xdr:txBody>
    </xdr:sp>
    <xdr:clientData fPrintsWithSheet="0"/>
  </xdr:twoCellAnchor>
  <xdr:twoCellAnchor editAs="oneCell">
    <xdr:from>
      <xdr:col>47</xdr:col>
      <xdr:colOff>28575</xdr:colOff>
      <xdr:row>31</xdr:row>
      <xdr:rowOff>57150</xdr:rowOff>
    </xdr:from>
    <xdr:to>
      <xdr:col>48</xdr:col>
      <xdr:colOff>166878</xdr:colOff>
      <xdr:row>32</xdr:row>
      <xdr:rowOff>192405</xdr:rowOff>
    </xdr:to>
    <xdr:pic>
      <xdr:nvPicPr>
        <xdr:cNvPr id="12" name="白 12" hidden="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78238350"/>
          <a:ext cx="376428" cy="37338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31</xdr:row>
      <xdr:rowOff>28575</xdr:rowOff>
    </xdr:from>
    <xdr:to>
      <xdr:col>50</xdr:col>
      <xdr:colOff>186450</xdr:colOff>
      <xdr:row>32</xdr:row>
      <xdr:rowOff>186450</xdr:rowOff>
    </xdr:to>
    <xdr:pic>
      <xdr:nvPicPr>
        <xdr:cNvPr id="13" name="あ 12" hidden="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78209775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47</xdr:col>
      <xdr:colOff>57150</xdr:colOff>
      <xdr:row>31</xdr:row>
      <xdr:rowOff>47625</xdr:rowOff>
    </xdr:from>
    <xdr:to>
      <xdr:col>48</xdr:col>
      <xdr:colOff>193425</xdr:colOff>
      <xdr:row>32</xdr:row>
      <xdr:rowOff>183900</xdr:rowOff>
    </xdr:to>
    <xdr:pic>
      <xdr:nvPicPr>
        <xdr:cNvPr id="14" name="白 22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78228825"/>
          <a:ext cx="374400" cy="374400"/>
        </a:xfrm>
        <a:prstGeom prst="rect">
          <a:avLst/>
        </a:prstGeom>
      </xdr:spPr>
    </xdr:pic>
    <xdr:clientData/>
  </xdr:twoCellAnchor>
  <xdr:twoCellAnchor editAs="oneCell">
    <xdr:from>
      <xdr:col>47</xdr:col>
      <xdr:colOff>45225</xdr:colOff>
      <xdr:row>31</xdr:row>
      <xdr:rowOff>73800</xdr:rowOff>
    </xdr:from>
    <xdr:to>
      <xdr:col>48</xdr:col>
      <xdr:colOff>181500</xdr:colOff>
      <xdr:row>32</xdr:row>
      <xdr:rowOff>210075</xdr:rowOff>
    </xdr:to>
    <xdr:pic>
      <xdr:nvPicPr>
        <xdr:cNvPr id="15" name="白 42" hidden="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600" y="78255000"/>
          <a:ext cx="374400" cy="374400"/>
        </a:xfrm>
        <a:prstGeom prst="rect">
          <a:avLst/>
        </a:prstGeom>
      </xdr:spPr>
    </xdr:pic>
    <xdr:clientData/>
  </xdr:twoCellAnchor>
  <xdr:twoCellAnchor editAs="oneCell">
    <xdr:from>
      <xdr:col>47</xdr:col>
      <xdr:colOff>42825</xdr:colOff>
      <xdr:row>31</xdr:row>
      <xdr:rowOff>80925</xdr:rowOff>
    </xdr:from>
    <xdr:to>
      <xdr:col>48</xdr:col>
      <xdr:colOff>179100</xdr:colOff>
      <xdr:row>32</xdr:row>
      <xdr:rowOff>217200</xdr:rowOff>
    </xdr:to>
    <xdr:pic>
      <xdr:nvPicPr>
        <xdr:cNvPr id="16" name="白 32" hidden="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200" y="78262125"/>
          <a:ext cx="374400" cy="374400"/>
        </a:xfrm>
        <a:prstGeom prst="rect">
          <a:avLst/>
        </a:prstGeom>
      </xdr:spPr>
    </xdr:pic>
    <xdr:clientData/>
  </xdr:twoCellAnchor>
  <xdr:twoCellAnchor editAs="oneCell">
    <xdr:from>
      <xdr:col>49</xdr:col>
      <xdr:colOff>66675</xdr:colOff>
      <xdr:row>31</xdr:row>
      <xdr:rowOff>28575</xdr:rowOff>
    </xdr:from>
    <xdr:to>
      <xdr:col>50</xdr:col>
      <xdr:colOff>224550</xdr:colOff>
      <xdr:row>32</xdr:row>
      <xdr:rowOff>186450</xdr:rowOff>
    </xdr:to>
    <xdr:pic>
      <xdr:nvPicPr>
        <xdr:cNvPr id="17" name="あ 22" hidden="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78209775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49</xdr:col>
      <xdr:colOff>35700</xdr:colOff>
      <xdr:row>31</xdr:row>
      <xdr:rowOff>54750</xdr:rowOff>
    </xdr:from>
    <xdr:to>
      <xdr:col>50</xdr:col>
      <xdr:colOff>193575</xdr:colOff>
      <xdr:row>32</xdr:row>
      <xdr:rowOff>212625</xdr:rowOff>
    </xdr:to>
    <xdr:pic>
      <xdr:nvPicPr>
        <xdr:cNvPr id="18" name="あ 32" hidden="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325" y="78235950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49</xdr:col>
      <xdr:colOff>57150</xdr:colOff>
      <xdr:row>31</xdr:row>
      <xdr:rowOff>57150</xdr:rowOff>
    </xdr:from>
    <xdr:to>
      <xdr:col>50</xdr:col>
      <xdr:colOff>215025</xdr:colOff>
      <xdr:row>32</xdr:row>
      <xdr:rowOff>215025</xdr:rowOff>
    </xdr:to>
    <xdr:pic>
      <xdr:nvPicPr>
        <xdr:cNvPr id="19" name="あ 42" hidden="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78238350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39</xdr:col>
      <xdr:colOff>180975</xdr:colOff>
      <xdr:row>4</xdr:row>
      <xdr:rowOff>133350</xdr:rowOff>
    </xdr:from>
    <xdr:to>
      <xdr:col>50</xdr:col>
      <xdr:colOff>178317</xdr:colOff>
      <xdr:row>6</xdr:row>
      <xdr:rowOff>200024</xdr:rowOff>
    </xdr:to>
    <xdr:pic>
      <xdr:nvPicPr>
        <xdr:cNvPr id="23" name="Picture 56" descr="会社ロゴ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085850"/>
          <a:ext cx="261671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8283</xdr:colOff>
      <xdr:row>27</xdr:row>
      <xdr:rowOff>9526</xdr:rowOff>
    </xdr:from>
    <xdr:to>
      <xdr:col>8</xdr:col>
      <xdr:colOff>16565</xdr:colOff>
      <xdr:row>28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5580408" y="72494776"/>
          <a:ext cx="722657" cy="1904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104775</xdr:rowOff>
    </xdr:from>
    <xdr:to>
      <xdr:col>2</xdr:col>
      <xdr:colOff>428625</xdr:colOff>
      <xdr:row>4</xdr:row>
      <xdr:rowOff>104775</xdr:rowOff>
    </xdr:to>
    <xdr:sp macro="" textlink="">
      <xdr:nvSpPr>
        <xdr:cNvPr id="3075" name="WordArt 3">
          <a:extLst>
            <a:ext uri="{FF2B5EF4-FFF2-40B4-BE49-F238E27FC236}">
              <a16:creationId xmlns:a16="http://schemas.microsoft.com/office/drawing/2014/main" xmlns="" id="{00000000-0008-0000-0400-00000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1025" y="457200"/>
          <a:ext cx="14668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3366FF" mc:Ignorable="a14" a14:legacySpreadsheetColorIndex="48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ＭＳ Ｐゴシック"/>
              <a:ea typeface="ＭＳ Ｐゴシック"/>
            </a:rPr>
            <a:t>御見積書</a:t>
          </a:r>
        </a:p>
      </xdr:txBody>
    </xdr:sp>
    <xdr:clientData/>
  </xdr:twoCellAnchor>
  <xdr:twoCellAnchor editAs="oneCell">
    <xdr:from>
      <xdr:col>9</xdr:col>
      <xdr:colOff>446582</xdr:colOff>
      <xdr:row>38</xdr:row>
      <xdr:rowOff>165100</xdr:rowOff>
    </xdr:from>
    <xdr:to>
      <xdr:col>15</xdr:col>
      <xdr:colOff>13217</xdr:colOff>
      <xdr:row>42</xdr:row>
      <xdr:rowOff>149224</xdr:rowOff>
    </xdr:to>
    <xdr:pic>
      <xdr:nvPicPr>
        <xdr:cNvPr id="4" name="Picture 56" descr="会社ロゴ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182" y="6972300"/>
          <a:ext cx="3351235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7"/>
  </sheetPr>
  <dimension ref="A2:U116"/>
  <sheetViews>
    <sheetView showGridLines="0" showZeros="0" view="pageBreakPreview" topLeftCell="A7" zoomScale="75" zoomScaleNormal="100" zoomScaleSheetLayoutView="100" workbookViewId="0">
      <selection activeCell="K6" sqref="K6"/>
    </sheetView>
  </sheetViews>
  <sheetFormatPr defaultRowHeight="13.5"/>
  <cols>
    <col min="1" max="1" width="3" style="31" customWidth="1"/>
    <col min="2" max="2" width="5.625" style="31" customWidth="1"/>
    <col min="3" max="3" width="3.25" style="31" customWidth="1"/>
    <col min="4" max="4" width="13.625" style="31" customWidth="1"/>
    <col min="5" max="5" width="8.375" style="31" customWidth="1"/>
    <col min="6" max="6" width="8.25" style="31" customWidth="1"/>
    <col min="7" max="7" width="2.125" style="31" customWidth="1"/>
    <col min="8" max="8" width="4.625" style="31" customWidth="1"/>
    <col min="9" max="9" width="8.625" style="31" customWidth="1"/>
    <col min="10" max="11" width="12.125" style="31" customWidth="1"/>
    <col min="12" max="12" width="4.625" style="31" customWidth="1"/>
    <col min="13" max="13" width="3.5" style="31" customWidth="1"/>
    <col min="14" max="19" width="9.625" style="31" customWidth="1"/>
    <col min="20" max="20" width="17.25" style="31" customWidth="1"/>
    <col min="21" max="21" width="20.5" style="31" customWidth="1"/>
    <col min="22" max="22" width="20.375" style="31" customWidth="1"/>
    <col min="23" max="16384" width="9" style="31"/>
  </cols>
  <sheetData>
    <row r="2" spans="1:21" ht="35.25" customHeight="1">
      <c r="E2" s="159" t="s">
        <v>8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48">
        <v>42529</v>
      </c>
      <c r="Q2" s="148"/>
      <c r="R2" s="148"/>
      <c r="S2" s="32"/>
      <c r="T2" s="33"/>
    </row>
    <row r="3" spans="1:21" ht="28.5" customHeight="1">
      <c r="E3" s="34"/>
      <c r="F3" s="34"/>
      <c r="G3" s="34"/>
      <c r="H3" s="34"/>
      <c r="I3" s="34"/>
      <c r="J3" s="34"/>
      <c r="K3" s="34"/>
      <c r="T3" s="33"/>
    </row>
    <row r="4" spans="1:21" ht="22.5" customHeight="1">
      <c r="D4" s="70"/>
      <c r="E4" s="35"/>
      <c r="F4" s="36"/>
      <c r="H4" s="37"/>
      <c r="I4" s="155" t="s">
        <v>86</v>
      </c>
      <c r="J4" s="155"/>
      <c r="K4" s="35"/>
      <c r="L4" s="35"/>
      <c r="M4" s="82"/>
      <c r="N4" s="82"/>
      <c r="O4" s="82"/>
      <c r="P4" s="82"/>
      <c r="Q4" s="82"/>
      <c r="R4" s="82"/>
    </row>
    <row r="5" spans="1:21" ht="29.25" customHeight="1">
      <c r="D5" s="157" t="s">
        <v>85</v>
      </c>
      <c r="E5" s="158"/>
      <c r="F5" s="158"/>
      <c r="G5" s="158"/>
      <c r="H5" s="158"/>
      <c r="I5" s="156"/>
      <c r="J5" s="156"/>
      <c r="M5" s="82"/>
      <c r="N5" s="82"/>
      <c r="O5" s="82"/>
      <c r="P5" s="82"/>
      <c r="Q5" s="82"/>
      <c r="T5" s="38"/>
      <c r="U5" s="38"/>
    </row>
    <row r="6" spans="1:21" ht="19.5" customHeight="1">
      <c r="B6" s="35"/>
      <c r="C6" s="35"/>
      <c r="P6" s="39"/>
      <c r="Q6" s="39"/>
      <c r="R6" s="89" t="s">
        <v>16</v>
      </c>
      <c r="T6" s="38"/>
      <c r="U6" s="38"/>
    </row>
    <row r="7" spans="1:21" ht="15" customHeight="1">
      <c r="A7" s="36"/>
      <c r="B7" s="40"/>
      <c r="C7" s="40"/>
      <c r="P7" s="35"/>
      <c r="Q7" s="35"/>
      <c r="R7" s="83" t="s">
        <v>15</v>
      </c>
    </row>
    <row r="8" spans="1:21" ht="15" customHeight="1">
      <c r="A8" s="36"/>
      <c r="B8" s="40"/>
      <c r="C8" s="40"/>
      <c r="P8" s="35"/>
      <c r="Q8" s="35"/>
      <c r="R8" s="83" t="s">
        <v>81</v>
      </c>
    </row>
    <row r="9" spans="1:21" ht="15" customHeight="1">
      <c r="R9" s="41" t="s">
        <v>79</v>
      </c>
    </row>
    <row r="10" spans="1:21" ht="18.95" customHeight="1">
      <c r="D10" s="151" t="s">
        <v>9</v>
      </c>
      <c r="E10" s="151"/>
      <c r="F10" s="152">
        <f>内訳明細書!G27</f>
        <v>1737300</v>
      </c>
      <c r="G10" s="152"/>
      <c r="H10" s="152"/>
      <c r="I10" s="152"/>
      <c r="R10" s="41" t="s">
        <v>80</v>
      </c>
    </row>
    <row r="11" spans="1:21">
      <c r="P11" s="42"/>
      <c r="Q11" s="42"/>
      <c r="R11" s="42"/>
    </row>
    <row r="12" spans="1:21" ht="17.25">
      <c r="D12" s="151" t="s">
        <v>10</v>
      </c>
      <c r="E12" s="151"/>
      <c r="F12" s="153">
        <v>148069</v>
      </c>
      <c r="G12" s="153"/>
      <c r="H12" s="153"/>
      <c r="I12" s="153"/>
      <c r="P12" s="43"/>
      <c r="Q12" s="43"/>
      <c r="R12" s="43"/>
    </row>
    <row r="13" spans="1:21">
      <c r="D13" s="44" t="s">
        <v>11</v>
      </c>
      <c r="P13" s="45"/>
      <c r="Q13" s="45"/>
      <c r="R13" s="45"/>
    </row>
    <row r="14" spans="1:21" ht="33" customHeight="1">
      <c r="B14" s="44"/>
    </row>
    <row r="15" spans="1:21" ht="24.95" customHeight="1">
      <c r="B15" s="46"/>
      <c r="H15" s="154" t="s">
        <v>12</v>
      </c>
      <c r="I15" s="154"/>
      <c r="J15" s="150">
        <v>1998939</v>
      </c>
      <c r="K15" s="150"/>
      <c r="L15" s="150"/>
      <c r="M15" s="150"/>
      <c r="N15" s="150"/>
    </row>
    <row r="16" spans="1:21" ht="24.95" customHeight="1">
      <c r="B16" s="46"/>
    </row>
    <row r="17" spans="3:19" ht="20.100000000000001" customHeight="1">
      <c r="E17" s="149" t="s">
        <v>13</v>
      </c>
      <c r="F17" s="149"/>
      <c r="G17" s="47"/>
      <c r="H17" s="71"/>
      <c r="I17" s="47" t="s">
        <v>87</v>
      </c>
      <c r="J17" s="47"/>
      <c r="K17" s="47"/>
      <c r="L17" s="47"/>
      <c r="M17" s="47"/>
      <c r="N17" s="48"/>
      <c r="O17" s="48"/>
      <c r="P17" s="48"/>
      <c r="Q17" s="48"/>
    </row>
    <row r="18" spans="3:19" ht="20.100000000000001" customHeight="1">
      <c r="E18" s="147"/>
      <c r="F18" s="147"/>
      <c r="G18" s="49"/>
      <c r="H18" s="49"/>
      <c r="I18" s="49"/>
      <c r="J18" s="49"/>
      <c r="K18" s="49"/>
      <c r="L18" s="49"/>
      <c r="M18" s="49"/>
      <c r="N18" s="50"/>
      <c r="O18" s="50"/>
      <c r="P18" s="50"/>
      <c r="Q18" s="50"/>
    </row>
    <row r="19" spans="3:19" ht="20.100000000000001" customHeight="1">
      <c r="E19" s="147" t="s">
        <v>82</v>
      </c>
      <c r="F19" s="147"/>
      <c r="G19" s="49"/>
      <c r="H19" s="49"/>
      <c r="I19" s="49"/>
      <c r="J19" s="49"/>
      <c r="K19" s="49"/>
      <c r="L19" s="49"/>
      <c r="M19" s="49"/>
      <c r="N19" s="50"/>
      <c r="O19" s="50"/>
      <c r="P19" s="50"/>
      <c r="Q19" s="50"/>
    </row>
    <row r="20" spans="3:19" ht="20.100000000000001" customHeight="1">
      <c r="E20" s="36"/>
      <c r="F20" s="51"/>
      <c r="G20" s="51"/>
      <c r="H20" s="51"/>
      <c r="I20" s="51"/>
      <c r="J20" s="51"/>
      <c r="K20" s="51"/>
      <c r="L20" s="51"/>
      <c r="M20" s="51"/>
      <c r="N20" s="36"/>
      <c r="O20" s="36"/>
      <c r="P20" s="36"/>
      <c r="Q20" s="36"/>
    </row>
    <row r="21" spans="3:19" ht="18" customHeight="1">
      <c r="C21" s="31" t="s">
        <v>14</v>
      </c>
      <c r="E21" s="36"/>
      <c r="F21" s="51"/>
      <c r="G21" s="51"/>
      <c r="H21" s="51"/>
      <c r="I21" s="51"/>
      <c r="J21" s="51"/>
      <c r="K21" s="51"/>
      <c r="L21" s="51"/>
      <c r="M21" s="51"/>
      <c r="N21" s="36"/>
      <c r="O21" s="36"/>
    </row>
    <row r="22" spans="3:19" ht="13.5" customHeight="1">
      <c r="D22" s="44"/>
      <c r="M22" s="51"/>
    </row>
    <row r="23" spans="3:19" ht="13.5" customHeight="1">
      <c r="D23" s="98" t="s">
        <v>76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3:19" ht="13.5" customHeight="1">
      <c r="D24" s="9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3:19" ht="13.5" customHeight="1">
      <c r="D25" s="50"/>
      <c r="E25" s="9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3:19" ht="13.5" customHeight="1">
      <c r="D26" s="50"/>
      <c r="E26" s="9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3:19" ht="13.5" customHeight="1">
      <c r="D27" s="50"/>
      <c r="E27" s="9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3:19" ht="13.5" customHeight="1">
      <c r="D28" s="50"/>
      <c r="E28" s="9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3:19" ht="13.5" customHeight="1">
      <c r="D29" s="44" t="s">
        <v>84</v>
      </c>
      <c r="E29" s="44"/>
      <c r="G29" s="146"/>
      <c r="H29" s="146"/>
      <c r="I29" s="146"/>
      <c r="J29" s="146"/>
    </row>
    <row r="30" spans="3:19" ht="13.5" customHeight="1">
      <c r="E30" s="44"/>
    </row>
    <row r="31" spans="3:19" ht="13.5" customHeight="1">
      <c r="E31" s="44"/>
      <c r="Q31" s="36"/>
      <c r="R31" s="36"/>
      <c r="S31" s="36"/>
    </row>
    <row r="32" spans="3:19" ht="13.5" customHeight="1">
      <c r="E32" s="44"/>
      <c r="Q32" s="36"/>
      <c r="R32" s="36"/>
      <c r="S32" s="36"/>
    </row>
    <row r="33" spans="5:19" ht="13.5" customHeight="1">
      <c r="K33" s="90"/>
      <c r="S33" s="36"/>
    </row>
    <row r="34" spans="5:19" ht="13.5" customHeight="1"/>
    <row r="35" spans="5:19">
      <c r="E35" s="52"/>
    </row>
    <row r="44" spans="5:19" ht="18" customHeight="1"/>
    <row r="45" spans="5:19" ht="18" customHeight="1"/>
    <row r="46" spans="5:19" ht="18" customHeight="1"/>
    <row r="47" spans="5:19" ht="18" customHeight="1"/>
    <row r="48" spans="5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mergeCells count="15">
    <mergeCell ref="G29:J29"/>
    <mergeCell ref="E18:F18"/>
    <mergeCell ref="E19:F19"/>
    <mergeCell ref="P2:R2"/>
    <mergeCell ref="E17:F17"/>
    <mergeCell ref="J15:N15"/>
    <mergeCell ref="D12:E12"/>
    <mergeCell ref="F10:I10"/>
    <mergeCell ref="F12:I12"/>
    <mergeCell ref="H15:I15"/>
    <mergeCell ref="J4:J5"/>
    <mergeCell ref="D5:H5"/>
    <mergeCell ref="E2:O2"/>
    <mergeCell ref="D10:E10"/>
    <mergeCell ref="I4:I5"/>
  </mergeCells>
  <phoneticPr fontId="2"/>
  <printOptions horizontalCentered="1" verticalCentered="1"/>
  <pageMargins left="0.52" right="0.39370078740157483" top="0.39370078740157483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</sheetPr>
  <dimension ref="B1:M513"/>
  <sheetViews>
    <sheetView showGridLines="0" showZeros="0" view="pageBreakPreview" topLeftCell="A25" zoomScale="75" zoomScaleNormal="75" zoomScaleSheetLayoutView="100" workbookViewId="0">
      <selection activeCell="D38" sqref="D38"/>
    </sheetView>
  </sheetViews>
  <sheetFormatPr defaultRowHeight="12"/>
  <cols>
    <col min="1" max="1" width="9" style="6"/>
    <col min="2" max="2" width="4.625" style="22" customWidth="1"/>
    <col min="3" max="3" width="28.625" style="6" customWidth="1"/>
    <col min="4" max="4" width="34.625" style="6" customWidth="1"/>
    <col min="5" max="5" width="10.625" style="29" customWidth="1"/>
    <col min="6" max="6" width="5.625" style="23" customWidth="1"/>
    <col min="7" max="7" width="10.625" style="58" customWidth="1"/>
    <col min="8" max="8" width="15.625" style="64" customWidth="1"/>
    <col min="9" max="9" width="21.375" style="6" customWidth="1"/>
    <col min="10" max="16384" width="9" style="6"/>
  </cols>
  <sheetData>
    <row r="1" spans="2:9" ht="20.100000000000001" customHeight="1" thickBot="1">
      <c r="B1" s="1"/>
      <c r="C1" s="2" t="s">
        <v>0</v>
      </c>
      <c r="D1" s="3"/>
      <c r="E1" s="24"/>
      <c r="F1" s="4"/>
      <c r="G1" s="53"/>
      <c r="H1" s="60"/>
      <c r="I1" s="5"/>
    </row>
    <row r="2" spans="2:9" ht="20.100000000000001" customHeight="1" thickBot="1">
      <c r="B2" s="7"/>
      <c r="C2" s="8" t="s">
        <v>1</v>
      </c>
      <c r="D2" s="8" t="s">
        <v>7</v>
      </c>
      <c r="E2" s="25" t="s">
        <v>2</v>
      </c>
      <c r="F2" s="8" t="s">
        <v>3</v>
      </c>
      <c r="G2" s="54" t="s">
        <v>4</v>
      </c>
      <c r="H2" s="61" t="s">
        <v>5</v>
      </c>
      <c r="I2" s="9" t="s">
        <v>6</v>
      </c>
    </row>
    <row r="3" spans="2:9" ht="20.100000000000001" customHeight="1">
      <c r="B3" s="10" t="s">
        <v>18</v>
      </c>
      <c r="C3" s="11" t="s">
        <v>26</v>
      </c>
      <c r="D3" s="11"/>
      <c r="E3" s="26">
        <v>1</v>
      </c>
      <c r="F3" s="12" t="s">
        <v>25</v>
      </c>
      <c r="G3" s="55"/>
      <c r="H3" s="62">
        <f>H54</f>
        <v>27000</v>
      </c>
      <c r="I3" s="13"/>
    </row>
    <row r="4" spans="2:9" ht="20.100000000000001" customHeight="1">
      <c r="B4" s="14" t="s">
        <v>19</v>
      </c>
      <c r="C4" s="15" t="s">
        <v>39</v>
      </c>
      <c r="D4" s="15"/>
      <c r="E4" s="27">
        <v>1</v>
      </c>
      <c r="F4" s="16" t="s">
        <v>25</v>
      </c>
      <c r="G4" s="56"/>
      <c r="H4" s="62">
        <f>H81</f>
        <v>255000</v>
      </c>
      <c r="I4" s="17"/>
    </row>
    <row r="5" spans="2:9" ht="20.100000000000001" customHeight="1">
      <c r="B5" s="14" t="s">
        <v>20</v>
      </c>
      <c r="C5" s="15" t="s">
        <v>27</v>
      </c>
      <c r="D5" s="15"/>
      <c r="E5" s="27">
        <v>1</v>
      </c>
      <c r="F5" s="16" t="s">
        <v>25</v>
      </c>
      <c r="G5" s="56"/>
      <c r="H5" s="62">
        <f>H108</f>
        <v>105000</v>
      </c>
      <c r="I5" s="17"/>
    </row>
    <row r="6" spans="2:9" ht="20.100000000000001" customHeight="1">
      <c r="B6" s="14" t="s">
        <v>22</v>
      </c>
      <c r="C6" s="15" t="s">
        <v>28</v>
      </c>
      <c r="D6" s="15"/>
      <c r="E6" s="27">
        <v>1</v>
      </c>
      <c r="F6" s="16" t="s">
        <v>25</v>
      </c>
      <c r="G6" s="56"/>
      <c r="H6" s="62">
        <f>H135</f>
        <v>635080</v>
      </c>
      <c r="I6" s="17"/>
    </row>
    <row r="7" spans="2:9" ht="20.100000000000001" customHeight="1">
      <c r="B7" s="14" t="s">
        <v>23</v>
      </c>
      <c r="C7" s="15" t="s">
        <v>29</v>
      </c>
      <c r="D7" s="15"/>
      <c r="E7" s="27">
        <v>1</v>
      </c>
      <c r="F7" s="16" t="s">
        <v>25</v>
      </c>
      <c r="G7" s="56"/>
      <c r="H7" s="62">
        <f>H162</f>
        <v>169500</v>
      </c>
      <c r="I7" s="17"/>
    </row>
    <row r="8" spans="2:9" ht="20.100000000000001" customHeight="1">
      <c r="B8" s="14"/>
      <c r="C8" s="15"/>
      <c r="D8" s="15"/>
      <c r="E8" s="27"/>
      <c r="F8" s="16"/>
      <c r="G8" s="56"/>
      <c r="H8" s="62">
        <f t="shared" ref="H8:H26" si="0">E8*G8</f>
        <v>0</v>
      </c>
      <c r="I8" s="17"/>
    </row>
    <row r="9" spans="2:9" ht="20.100000000000001" customHeight="1">
      <c r="B9" s="14"/>
      <c r="C9" s="15"/>
      <c r="D9" s="15"/>
      <c r="E9" s="27"/>
      <c r="F9" s="16"/>
      <c r="G9" s="72"/>
      <c r="H9" s="62">
        <f t="shared" si="0"/>
        <v>0</v>
      </c>
      <c r="I9" s="17"/>
    </row>
    <row r="10" spans="2:9" ht="20.100000000000001" customHeight="1">
      <c r="B10" s="14"/>
      <c r="C10" s="15"/>
      <c r="D10" s="15"/>
      <c r="E10" s="27"/>
      <c r="F10" s="16"/>
      <c r="G10" s="56"/>
      <c r="H10" s="62">
        <f t="shared" si="0"/>
        <v>0</v>
      </c>
      <c r="I10" s="17"/>
    </row>
    <row r="11" spans="2:9" ht="20.100000000000001" customHeight="1">
      <c r="B11" s="14"/>
      <c r="C11" s="15"/>
      <c r="D11" s="15"/>
      <c r="E11" s="27"/>
      <c r="F11" s="16"/>
      <c r="G11" s="56"/>
      <c r="H11" s="62">
        <f t="shared" si="0"/>
        <v>0</v>
      </c>
      <c r="I11" s="17"/>
    </row>
    <row r="12" spans="2:9" ht="20.100000000000001" customHeight="1">
      <c r="B12" s="14"/>
      <c r="C12" s="15"/>
      <c r="D12" s="15"/>
      <c r="E12" s="27"/>
      <c r="F12" s="16"/>
      <c r="G12" s="56"/>
      <c r="H12" s="62">
        <f t="shared" si="0"/>
        <v>0</v>
      </c>
      <c r="I12" s="17"/>
    </row>
    <row r="13" spans="2:9" ht="20.100000000000001" customHeight="1">
      <c r="B13" s="14"/>
      <c r="C13" s="15"/>
      <c r="D13" s="15"/>
      <c r="E13" s="27"/>
      <c r="F13" s="16"/>
      <c r="G13" s="56"/>
      <c r="H13" s="62">
        <f t="shared" si="0"/>
        <v>0</v>
      </c>
      <c r="I13" s="17"/>
    </row>
    <row r="14" spans="2:9" ht="20.100000000000001" customHeight="1">
      <c r="B14" s="14"/>
      <c r="C14" s="15"/>
      <c r="D14" s="15"/>
      <c r="E14" s="27"/>
      <c r="F14" s="16"/>
      <c r="G14" s="56"/>
      <c r="H14" s="62">
        <f t="shared" si="0"/>
        <v>0</v>
      </c>
      <c r="I14" s="17"/>
    </row>
    <row r="15" spans="2:9" ht="20.100000000000001" customHeight="1">
      <c r="B15" s="14"/>
      <c r="C15" s="15"/>
      <c r="D15" s="15"/>
      <c r="E15" s="27"/>
      <c r="F15" s="16"/>
      <c r="G15" s="56"/>
      <c r="H15" s="62">
        <f t="shared" si="0"/>
        <v>0</v>
      </c>
      <c r="I15" s="17"/>
    </row>
    <row r="16" spans="2:9" ht="20.100000000000001" customHeight="1">
      <c r="B16" s="14"/>
      <c r="C16" s="15"/>
      <c r="D16" s="15"/>
      <c r="E16" s="27"/>
      <c r="F16" s="16"/>
      <c r="G16" s="56"/>
      <c r="H16" s="62">
        <f t="shared" si="0"/>
        <v>0</v>
      </c>
      <c r="I16" s="17"/>
    </row>
    <row r="17" spans="2:9" ht="20.100000000000001" customHeight="1">
      <c r="B17" s="14"/>
      <c r="C17" s="15"/>
      <c r="D17" s="15"/>
      <c r="E17" s="27"/>
      <c r="F17" s="16"/>
      <c r="G17" s="56"/>
      <c r="H17" s="62">
        <f t="shared" si="0"/>
        <v>0</v>
      </c>
      <c r="I17" s="17"/>
    </row>
    <row r="18" spans="2:9" ht="20.100000000000001" customHeight="1">
      <c r="B18" s="14"/>
      <c r="C18" s="15"/>
      <c r="D18" s="15"/>
      <c r="E18" s="27"/>
      <c r="F18" s="16"/>
      <c r="G18" s="56"/>
      <c r="H18" s="62">
        <f t="shared" si="0"/>
        <v>0</v>
      </c>
      <c r="I18" s="17"/>
    </row>
    <row r="19" spans="2:9" ht="20.100000000000001" customHeight="1">
      <c r="B19" s="14"/>
      <c r="C19" s="15"/>
      <c r="D19" s="15"/>
      <c r="E19" s="27"/>
      <c r="F19" s="16"/>
      <c r="G19" s="56"/>
      <c r="H19" s="62">
        <f t="shared" si="0"/>
        <v>0</v>
      </c>
      <c r="I19" s="17"/>
    </row>
    <row r="20" spans="2:9" ht="20.100000000000001" customHeight="1">
      <c r="B20" s="14"/>
      <c r="C20" s="15"/>
      <c r="D20" s="15"/>
      <c r="E20" s="27"/>
      <c r="F20" s="16"/>
      <c r="G20" s="56"/>
      <c r="H20" s="62">
        <f t="shared" si="0"/>
        <v>0</v>
      </c>
      <c r="I20" s="17"/>
    </row>
    <row r="21" spans="2:9" ht="20.100000000000001" customHeight="1">
      <c r="B21" s="14"/>
      <c r="C21" s="15"/>
      <c r="D21" s="86"/>
      <c r="E21" s="85"/>
      <c r="F21" s="84"/>
      <c r="G21" s="72"/>
      <c r="H21" s="62">
        <f t="shared" si="0"/>
        <v>0</v>
      </c>
      <c r="I21" s="17"/>
    </row>
    <row r="22" spans="2:9" ht="20.100000000000001" customHeight="1">
      <c r="B22" s="14"/>
      <c r="C22" s="15"/>
      <c r="D22" s="15"/>
      <c r="E22" s="27"/>
      <c r="F22" s="16"/>
      <c r="G22" s="56"/>
      <c r="H22" s="62">
        <f t="shared" si="0"/>
        <v>0</v>
      </c>
      <c r="I22" s="17"/>
    </row>
    <row r="23" spans="2:9" ht="20.100000000000001" customHeight="1">
      <c r="B23" s="14"/>
      <c r="C23" s="15"/>
      <c r="D23" s="15"/>
      <c r="E23" s="27"/>
      <c r="F23" s="16"/>
      <c r="G23" s="56"/>
      <c r="H23" s="62">
        <f t="shared" si="0"/>
        <v>0</v>
      </c>
      <c r="I23" s="17"/>
    </row>
    <row r="24" spans="2:9" ht="20.100000000000001" customHeight="1">
      <c r="B24" s="14"/>
      <c r="C24" s="15"/>
      <c r="D24" s="15"/>
      <c r="E24" s="27"/>
      <c r="F24" s="16"/>
      <c r="G24" s="56"/>
      <c r="H24" s="62">
        <f t="shared" si="0"/>
        <v>0</v>
      </c>
      <c r="I24" s="17"/>
    </row>
    <row r="25" spans="2:9" ht="20.100000000000001" customHeight="1">
      <c r="B25" s="14"/>
      <c r="C25" s="15"/>
      <c r="D25" s="86"/>
      <c r="E25" s="27"/>
      <c r="F25" s="16"/>
      <c r="G25" s="56"/>
      <c r="H25" s="62">
        <f t="shared" si="0"/>
        <v>0</v>
      </c>
      <c r="I25" s="17"/>
    </row>
    <row r="26" spans="2:9" ht="20.100000000000001" customHeight="1">
      <c r="B26" s="14"/>
      <c r="C26" s="15"/>
      <c r="D26" s="15"/>
      <c r="E26" s="27"/>
      <c r="F26" s="16"/>
      <c r="G26" s="72"/>
      <c r="H26" s="62">
        <f t="shared" si="0"/>
        <v>0</v>
      </c>
      <c r="I26" s="17"/>
    </row>
    <row r="27" spans="2:9" ht="20.100000000000001" customHeight="1" thickBot="1">
      <c r="B27" s="18"/>
      <c r="C27" s="19"/>
      <c r="D27" s="19"/>
      <c r="E27" s="28"/>
      <c r="F27" s="20"/>
      <c r="G27" s="57" t="s">
        <v>17</v>
      </c>
      <c r="H27" s="63">
        <f>SUM(H3:H26)</f>
        <v>1191580</v>
      </c>
      <c r="I27" s="21"/>
    </row>
    <row r="28" spans="2:9" ht="20.100000000000001" customHeight="1" thickBot="1">
      <c r="B28" s="1"/>
      <c r="C28" s="2" t="s">
        <v>0</v>
      </c>
      <c r="D28" s="3"/>
      <c r="E28" s="24"/>
      <c r="F28" s="4"/>
      <c r="G28" s="53"/>
      <c r="H28" s="60"/>
      <c r="I28" s="5"/>
    </row>
    <row r="29" spans="2:9" ht="20.100000000000001" customHeight="1" thickBot="1">
      <c r="B29" s="7"/>
      <c r="C29" s="8" t="s">
        <v>1</v>
      </c>
      <c r="D29" s="8" t="s">
        <v>7</v>
      </c>
      <c r="E29" s="25" t="s">
        <v>2</v>
      </c>
      <c r="F29" s="8" t="s">
        <v>3</v>
      </c>
      <c r="G29" s="54" t="s">
        <v>4</v>
      </c>
      <c r="H29" s="61" t="s">
        <v>5</v>
      </c>
      <c r="I29" s="9" t="s">
        <v>6</v>
      </c>
    </row>
    <row r="30" spans="2:9" ht="20.100000000000001" customHeight="1">
      <c r="B30" s="14" t="s">
        <v>18</v>
      </c>
      <c r="C30" s="15" t="str">
        <f>C3</f>
        <v>仮設工事</v>
      </c>
      <c r="D30" s="11"/>
      <c r="E30" s="26"/>
      <c r="F30" s="12"/>
      <c r="G30" s="55"/>
      <c r="H30" s="62">
        <f t="shared" ref="H30:H53" si="1">E30*G30</f>
        <v>0</v>
      </c>
      <c r="I30" s="13"/>
    </row>
    <row r="31" spans="2:9" ht="20.100000000000001" customHeight="1">
      <c r="B31" s="14"/>
      <c r="C31" s="15" t="s">
        <v>30</v>
      </c>
      <c r="D31" s="15"/>
      <c r="E31" s="27">
        <v>1</v>
      </c>
      <c r="F31" s="16" t="s">
        <v>25</v>
      </c>
      <c r="G31" s="56">
        <v>3000</v>
      </c>
      <c r="H31" s="62">
        <f t="shared" si="1"/>
        <v>3000</v>
      </c>
      <c r="I31" s="17"/>
    </row>
    <row r="32" spans="2:9" ht="20.100000000000001" customHeight="1">
      <c r="B32" s="14"/>
      <c r="C32" s="15" t="s">
        <v>31</v>
      </c>
      <c r="D32" s="15"/>
      <c r="E32" s="27">
        <v>1</v>
      </c>
      <c r="F32" s="16" t="s">
        <v>25</v>
      </c>
      <c r="G32" s="56">
        <v>5000</v>
      </c>
      <c r="H32" s="62">
        <f t="shared" si="1"/>
        <v>5000</v>
      </c>
      <c r="I32" s="17"/>
    </row>
    <row r="33" spans="2:10" ht="20.100000000000001" customHeight="1">
      <c r="B33" s="14"/>
      <c r="C33" s="15" t="s">
        <v>32</v>
      </c>
      <c r="D33" s="15"/>
      <c r="E33" s="27">
        <v>1</v>
      </c>
      <c r="F33" s="16" t="s">
        <v>25</v>
      </c>
      <c r="G33" s="56">
        <v>2500</v>
      </c>
      <c r="H33" s="62">
        <f t="shared" si="1"/>
        <v>2500</v>
      </c>
      <c r="I33" s="17"/>
    </row>
    <row r="34" spans="2:10" ht="20.100000000000001" customHeight="1">
      <c r="B34" s="14"/>
      <c r="C34" s="15" t="s">
        <v>33</v>
      </c>
      <c r="D34" s="15"/>
      <c r="E34" s="27">
        <v>1</v>
      </c>
      <c r="F34" s="16" t="s">
        <v>25</v>
      </c>
      <c r="G34" s="56">
        <v>1500</v>
      </c>
      <c r="H34" s="62">
        <f t="shared" si="1"/>
        <v>1500</v>
      </c>
      <c r="I34" s="17"/>
    </row>
    <row r="35" spans="2:10" ht="20.100000000000001" customHeight="1">
      <c r="B35" s="14"/>
      <c r="C35" s="15" t="s">
        <v>34</v>
      </c>
      <c r="D35" s="15"/>
      <c r="E35" s="27">
        <v>1</v>
      </c>
      <c r="F35" s="16" t="s">
        <v>25</v>
      </c>
      <c r="G35" s="56">
        <v>15000</v>
      </c>
      <c r="H35" s="62">
        <f t="shared" si="1"/>
        <v>15000</v>
      </c>
      <c r="I35" s="17"/>
    </row>
    <row r="36" spans="2:10" ht="20.100000000000001" customHeight="1">
      <c r="B36" s="14"/>
      <c r="C36" s="15"/>
      <c r="D36" s="15"/>
      <c r="E36" s="27"/>
      <c r="F36" s="16"/>
      <c r="G36" s="56"/>
      <c r="H36" s="62">
        <f t="shared" si="1"/>
        <v>0</v>
      </c>
      <c r="I36" s="17"/>
    </row>
    <row r="37" spans="2:10" ht="20.100000000000001" customHeight="1">
      <c r="B37" s="14"/>
      <c r="C37" s="15"/>
      <c r="D37" s="15"/>
      <c r="E37" s="27"/>
      <c r="F37" s="16"/>
      <c r="G37" s="56"/>
      <c r="H37" s="62">
        <f t="shared" si="1"/>
        <v>0</v>
      </c>
      <c r="I37" s="17"/>
    </row>
    <row r="38" spans="2:10" ht="20.100000000000001" customHeight="1">
      <c r="B38" s="14"/>
      <c r="C38" s="15"/>
      <c r="D38" s="15"/>
      <c r="E38" s="27"/>
      <c r="F38" s="16"/>
      <c r="G38" s="56"/>
      <c r="H38" s="62">
        <f t="shared" si="1"/>
        <v>0</v>
      </c>
      <c r="I38" s="17"/>
    </row>
    <row r="39" spans="2:10" ht="20.100000000000001" customHeight="1">
      <c r="B39" s="14"/>
      <c r="C39" s="15"/>
      <c r="D39" s="15"/>
      <c r="E39" s="27"/>
      <c r="F39" s="16"/>
      <c r="G39" s="56"/>
      <c r="H39" s="62">
        <f t="shared" si="1"/>
        <v>0</v>
      </c>
      <c r="I39" s="17"/>
      <c r="J39" s="64">
        <f>SUM(H32:H38)</f>
        <v>24000</v>
      </c>
    </row>
    <row r="40" spans="2:10" ht="20.100000000000001" customHeight="1">
      <c r="B40" s="14"/>
      <c r="C40" s="15"/>
      <c r="D40" s="15"/>
      <c r="E40" s="27"/>
      <c r="F40" s="16"/>
      <c r="G40" s="56"/>
      <c r="H40" s="62">
        <f t="shared" si="1"/>
        <v>0</v>
      </c>
      <c r="I40" s="17"/>
    </row>
    <row r="41" spans="2:10" ht="20.100000000000001" customHeight="1">
      <c r="B41" s="14"/>
      <c r="C41" s="15"/>
      <c r="D41" s="15"/>
      <c r="E41" s="27"/>
      <c r="F41" s="16"/>
      <c r="G41" s="56"/>
      <c r="H41" s="62">
        <f t="shared" si="1"/>
        <v>0</v>
      </c>
      <c r="I41" s="17"/>
    </row>
    <row r="42" spans="2:10" ht="20.100000000000001" customHeight="1">
      <c r="B42" s="14"/>
      <c r="C42" s="15"/>
      <c r="D42" s="15"/>
      <c r="E42" s="27"/>
      <c r="F42" s="16"/>
      <c r="G42" s="56"/>
      <c r="H42" s="62">
        <f t="shared" si="1"/>
        <v>0</v>
      </c>
      <c r="I42" s="17"/>
    </row>
    <row r="43" spans="2:10" ht="20.100000000000001" customHeight="1">
      <c r="B43" s="14"/>
      <c r="C43" s="15"/>
      <c r="D43" s="15"/>
      <c r="E43" s="27"/>
      <c r="F43" s="16"/>
      <c r="G43" s="56"/>
      <c r="H43" s="62">
        <f t="shared" si="1"/>
        <v>0</v>
      </c>
      <c r="I43" s="17"/>
    </row>
    <row r="44" spans="2:10" ht="20.100000000000001" customHeight="1">
      <c r="B44" s="14"/>
      <c r="C44" s="15"/>
      <c r="D44" s="15"/>
      <c r="E44" s="27"/>
      <c r="F44" s="16"/>
      <c r="G44" s="56"/>
      <c r="H44" s="62">
        <f t="shared" si="1"/>
        <v>0</v>
      </c>
      <c r="I44" s="17"/>
    </row>
    <row r="45" spans="2:10" ht="20.100000000000001" customHeight="1">
      <c r="B45" s="14"/>
      <c r="C45" s="15"/>
      <c r="D45" s="15"/>
      <c r="E45" s="27"/>
      <c r="F45" s="16"/>
      <c r="G45" s="56"/>
      <c r="H45" s="62">
        <f t="shared" si="1"/>
        <v>0</v>
      </c>
      <c r="I45" s="17"/>
    </row>
    <row r="46" spans="2:10" ht="20.100000000000001" customHeight="1">
      <c r="B46" s="14"/>
      <c r="C46" s="15"/>
      <c r="D46" s="15"/>
      <c r="E46" s="27"/>
      <c r="F46" s="16"/>
      <c r="G46" s="56"/>
      <c r="H46" s="62">
        <f t="shared" si="1"/>
        <v>0</v>
      </c>
      <c r="I46" s="17"/>
    </row>
    <row r="47" spans="2:10" ht="20.100000000000001" customHeight="1">
      <c r="B47" s="14"/>
      <c r="C47" s="15"/>
      <c r="D47" s="15"/>
      <c r="E47" s="27"/>
      <c r="F47" s="16"/>
      <c r="G47" s="73"/>
      <c r="H47" s="62">
        <f t="shared" si="1"/>
        <v>0</v>
      </c>
      <c r="I47" s="17"/>
    </row>
    <row r="48" spans="2:10" ht="20.100000000000001" customHeight="1">
      <c r="B48" s="14"/>
      <c r="C48" s="15"/>
      <c r="D48" s="15"/>
      <c r="E48" s="27"/>
      <c r="F48" s="16"/>
      <c r="G48" s="73"/>
      <c r="H48" s="62">
        <f t="shared" si="1"/>
        <v>0</v>
      </c>
      <c r="I48" s="17"/>
    </row>
    <row r="49" spans="2:9" ht="20.100000000000001" customHeight="1">
      <c r="B49" s="14"/>
      <c r="C49" s="15"/>
      <c r="D49" s="15"/>
      <c r="E49" s="27"/>
      <c r="F49" s="16"/>
      <c r="G49" s="73"/>
      <c r="H49" s="62">
        <f t="shared" si="1"/>
        <v>0</v>
      </c>
      <c r="I49" s="17"/>
    </row>
    <row r="50" spans="2:9" ht="20.100000000000001" customHeight="1">
      <c r="B50" s="14"/>
      <c r="C50" s="15"/>
      <c r="D50" s="15"/>
      <c r="E50" s="27"/>
      <c r="F50" s="16"/>
      <c r="G50" s="56"/>
      <c r="H50" s="62">
        <f t="shared" si="1"/>
        <v>0</v>
      </c>
      <c r="I50" s="17"/>
    </row>
    <row r="51" spans="2:9" ht="20.100000000000001" customHeight="1">
      <c r="B51" s="14"/>
      <c r="C51" s="15"/>
      <c r="D51" s="15"/>
      <c r="E51" s="27"/>
      <c r="F51" s="16"/>
      <c r="G51" s="56"/>
      <c r="H51" s="62">
        <f t="shared" si="1"/>
        <v>0</v>
      </c>
      <c r="I51" s="17"/>
    </row>
    <row r="52" spans="2:9" ht="20.100000000000001" customHeight="1">
      <c r="B52" s="14"/>
      <c r="C52" s="15"/>
      <c r="D52" s="15"/>
      <c r="E52" s="27"/>
      <c r="F52" s="16"/>
      <c r="G52" s="56"/>
      <c r="H52" s="62">
        <f t="shared" si="1"/>
        <v>0</v>
      </c>
      <c r="I52" s="17"/>
    </row>
    <row r="53" spans="2:9" ht="20.100000000000001" customHeight="1">
      <c r="B53" s="14"/>
      <c r="C53" s="15"/>
      <c r="D53" s="15"/>
      <c r="E53" s="27"/>
      <c r="F53" s="16"/>
      <c r="G53" s="56"/>
      <c r="H53" s="62">
        <f t="shared" si="1"/>
        <v>0</v>
      </c>
      <c r="I53" s="17"/>
    </row>
    <row r="54" spans="2:9" ht="20.100000000000001" customHeight="1" thickBot="1">
      <c r="B54" s="18"/>
      <c r="C54" s="19"/>
      <c r="D54" s="19"/>
      <c r="E54" s="28"/>
      <c r="F54" s="20"/>
      <c r="G54" s="57" t="s">
        <v>21</v>
      </c>
      <c r="H54" s="63">
        <f>SUM(H30:H53)</f>
        <v>27000</v>
      </c>
      <c r="I54" s="21"/>
    </row>
    <row r="55" spans="2:9" ht="20.100000000000001" customHeight="1" thickBot="1">
      <c r="B55" s="1"/>
      <c r="C55" s="2" t="s">
        <v>0</v>
      </c>
      <c r="D55" s="3"/>
      <c r="E55" s="24"/>
      <c r="F55" s="4"/>
      <c r="G55" s="53"/>
      <c r="H55" s="60"/>
      <c r="I55" s="5"/>
    </row>
    <row r="56" spans="2:9" ht="20.100000000000001" customHeight="1" thickBot="1">
      <c r="B56" s="7"/>
      <c r="C56" s="8" t="s">
        <v>1</v>
      </c>
      <c r="D56" s="8" t="s">
        <v>7</v>
      </c>
      <c r="E56" s="25" t="s">
        <v>2</v>
      </c>
      <c r="F56" s="8" t="s">
        <v>3</v>
      </c>
      <c r="G56" s="54" t="s">
        <v>4</v>
      </c>
      <c r="H56" s="61" t="s">
        <v>5</v>
      </c>
      <c r="I56" s="9" t="s">
        <v>6</v>
      </c>
    </row>
    <row r="57" spans="2:9" ht="20.100000000000001" customHeight="1">
      <c r="B57" s="14" t="s">
        <v>19</v>
      </c>
      <c r="C57" s="15" t="str">
        <f>C4</f>
        <v>解体・左官工事</v>
      </c>
      <c r="D57" s="11"/>
      <c r="E57" s="26"/>
      <c r="F57" s="12"/>
      <c r="G57" s="55"/>
      <c r="H57" s="62">
        <f>E57*G57</f>
        <v>0</v>
      </c>
      <c r="I57" s="13"/>
    </row>
    <row r="58" spans="2:9" ht="20.100000000000001" customHeight="1">
      <c r="B58" s="14"/>
      <c r="C58" s="15" t="s">
        <v>40</v>
      </c>
      <c r="D58" s="15" t="s">
        <v>41</v>
      </c>
      <c r="E58" s="85">
        <v>1</v>
      </c>
      <c r="F58" s="16" t="s">
        <v>25</v>
      </c>
      <c r="G58" s="72">
        <v>80000</v>
      </c>
      <c r="H58" s="62">
        <f t="shared" ref="H58:H80" si="2">E58*G58</f>
        <v>80000</v>
      </c>
      <c r="I58" s="17"/>
    </row>
    <row r="59" spans="2:9" ht="20.100000000000001" customHeight="1">
      <c r="B59" s="14"/>
      <c r="C59" s="15" t="s">
        <v>42</v>
      </c>
      <c r="D59" s="15"/>
      <c r="E59" s="27">
        <v>1</v>
      </c>
      <c r="F59" s="16" t="s">
        <v>25</v>
      </c>
      <c r="G59" s="72">
        <v>65000</v>
      </c>
      <c r="H59" s="62">
        <f t="shared" si="2"/>
        <v>65000</v>
      </c>
      <c r="I59" s="17"/>
    </row>
    <row r="60" spans="2:9" ht="20.100000000000001" customHeight="1">
      <c r="B60" s="14"/>
      <c r="C60" s="15" t="s">
        <v>43</v>
      </c>
      <c r="D60" s="15"/>
      <c r="E60" s="27">
        <v>1</v>
      </c>
      <c r="F60" s="16" t="s">
        <v>25</v>
      </c>
      <c r="G60" s="56">
        <v>45000</v>
      </c>
      <c r="H60" s="62">
        <f t="shared" si="2"/>
        <v>45000</v>
      </c>
      <c r="I60" s="17"/>
    </row>
    <row r="61" spans="2:9" ht="20.100000000000001" customHeight="1">
      <c r="B61" s="14"/>
      <c r="C61" s="15" t="s">
        <v>44</v>
      </c>
      <c r="D61" s="15" t="s">
        <v>45</v>
      </c>
      <c r="E61" s="27">
        <v>1</v>
      </c>
      <c r="F61" s="16" t="s">
        <v>25</v>
      </c>
      <c r="G61" s="56">
        <v>30000</v>
      </c>
      <c r="H61" s="62">
        <f t="shared" si="2"/>
        <v>30000</v>
      </c>
      <c r="I61" s="17"/>
    </row>
    <row r="62" spans="2:9" ht="20.100000000000001" customHeight="1">
      <c r="B62" s="14"/>
      <c r="C62" s="15" t="s">
        <v>58</v>
      </c>
      <c r="D62" s="15"/>
      <c r="E62" s="27">
        <v>1</v>
      </c>
      <c r="F62" s="16" t="s">
        <v>25</v>
      </c>
      <c r="G62" s="56">
        <v>35000</v>
      </c>
      <c r="H62" s="62">
        <f t="shared" si="2"/>
        <v>35000</v>
      </c>
      <c r="I62" s="17"/>
    </row>
    <row r="63" spans="2:9" ht="20.100000000000001" customHeight="1">
      <c r="B63" s="14"/>
      <c r="C63" s="15"/>
      <c r="D63" s="15"/>
      <c r="E63" s="27"/>
      <c r="F63" s="16"/>
      <c r="G63" s="56"/>
      <c r="H63" s="62">
        <f t="shared" si="2"/>
        <v>0</v>
      </c>
      <c r="I63" s="17"/>
    </row>
    <row r="64" spans="2:9" ht="20.100000000000001" customHeight="1">
      <c r="B64" s="14"/>
      <c r="C64" s="15"/>
      <c r="D64" s="15"/>
      <c r="E64" s="27"/>
      <c r="F64" s="16"/>
      <c r="G64" s="56"/>
      <c r="H64" s="62">
        <f t="shared" si="2"/>
        <v>0</v>
      </c>
      <c r="I64" s="17"/>
    </row>
    <row r="65" spans="2:13" ht="20.100000000000001" customHeight="1">
      <c r="B65" s="14"/>
      <c r="C65" s="15"/>
      <c r="D65" s="15"/>
      <c r="E65" s="27"/>
      <c r="F65" s="16"/>
      <c r="G65" s="56"/>
      <c r="H65" s="62">
        <f t="shared" si="2"/>
        <v>0</v>
      </c>
      <c r="I65" s="17"/>
    </row>
    <row r="66" spans="2:13" ht="20.100000000000001" customHeight="1">
      <c r="B66" s="14"/>
      <c r="C66" s="15"/>
      <c r="D66" s="86"/>
      <c r="E66" s="27"/>
      <c r="F66" s="16"/>
      <c r="G66" s="56"/>
      <c r="H66" s="62">
        <f t="shared" si="2"/>
        <v>0</v>
      </c>
      <c r="I66" s="17"/>
    </row>
    <row r="67" spans="2:13" ht="20.100000000000001" customHeight="1">
      <c r="B67" s="14"/>
      <c r="C67" s="15"/>
      <c r="D67" s="15"/>
      <c r="E67" s="85"/>
      <c r="F67" s="84"/>
      <c r="G67" s="72"/>
      <c r="H67" s="62">
        <f t="shared" si="2"/>
        <v>0</v>
      </c>
      <c r="I67" s="17"/>
    </row>
    <row r="68" spans="2:13" ht="20.100000000000001" customHeight="1">
      <c r="B68" s="14"/>
      <c r="C68" s="15"/>
      <c r="D68" s="15"/>
      <c r="E68" s="27"/>
      <c r="F68" s="16"/>
      <c r="G68" s="56"/>
      <c r="H68" s="62">
        <f t="shared" si="2"/>
        <v>0</v>
      </c>
      <c r="I68" s="17"/>
    </row>
    <row r="69" spans="2:13" ht="20.100000000000001" customHeight="1">
      <c r="B69" s="14"/>
      <c r="C69" s="15"/>
      <c r="D69" s="15"/>
      <c r="E69" s="27"/>
      <c r="F69" s="16"/>
      <c r="G69" s="56"/>
      <c r="H69" s="62">
        <f t="shared" si="2"/>
        <v>0</v>
      </c>
      <c r="I69" s="17"/>
      <c r="J69" s="79"/>
      <c r="K69" s="79"/>
      <c r="L69" s="79"/>
      <c r="M69" s="79"/>
    </row>
    <row r="70" spans="2:13" ht="20.100000000000001" customHeight="1">
      <c r="B70" s="14"/>
      <c r="C70" s="15"/>
      <c r="D70" s="15"/>
      <c r="E70" s="27"/>
      <c r="F70" s="16"/>
      <c r="G70" s="56"/>
      <c r="H70" s="62">
        <f t="shared" si="2"/>
        <v>0</v>
      </c>
      <c r="I70" s="17"/>
    </row>
    <row r="71" spans="2:13" ht="20.100000000000001" customHeight="1">
      <c r="B71" s="14"/>
      <c r="C71" s="15"/>
      <c r="D71" s="15"/>
      <c r="E71" s="27"/>
      <c r="F71" s="16"/>
      <c r="G71" s="56"/>
      <c r="H71" s="62">
        <f t="shared" si="2"/>
        <v>0</v>
      </c>
      <c r="I71" s="17"/>
    </row>
    <row r="72" spans="2:13" ht="20.100000000000001" customHeight="1">
      <c r="B72" s="14"/>
      <c r="C72" s="15"/>
      <c r="D72" s="15"/>
      <c r="E72" s="27"/>
      <c r="F72" s="16"/>
      <c r="G72" s="56"/>
      <c r="H72" s="62">
        <f t="shared" si="2"/>
        <v>0</v>
      </c>
      <c r="I72" s="17"/>
    </row>
    <row r="73" spans="2:13" ht="20.100000000000001" customHeight="1">
      <c r="B73" s="14"/>
      <c r="C73" s="15"/>
      <c r="D73" s="15"/>
      <c r="E73" s="85"/>
      <c r="F73" s="16"/>
      <c r="G73" s="56"/>
      <c r="H73" s="62">
        <f t="shared" si="2"/>
        <v>0</v>
      </c>
      <c r="I73" s="17"/>
    </row>
    <row r="74" spans="2:13" ht="20.100000000000001" customHeight="1">
      <c r="B74" s="14"/>
      <c r="C74" s="15"/>
      <c r="D74" s="86"/>
      <c r="E74" s="27"/>
      <c r="F74" s="16"/>
      <c r="G74" s="72"/>
      <c r="H74" s="62">
        <f t="shared" si="2"/>
        <v>0</v>
      </c>
      <c r="I74" s="17"/>
    </row>
    <row r="75" spans="2:13" ht="20.100000000000001" customHeight="1">
      <c r="B75" s="14"/>
      <c r="C75" s="15"/>
      <c r="D75" s="15"/>
      <c r="E75" s="27"/>
      <c r="F75" s="16"/>
      <c r="G75" s="56"/>
      <c r="H75" s="62">
        <f t="shared" si="2"/>
        <v>0</v>
      </c>
      <c r="I75" s="17"/>
    </row>
    <row r="76" spans="2:13" ht="20.100000000000001" customHeight="1">
      <c r="B76" s="14"/>
      <c r="C76" s="15"/>
      <c r="D76" s="15"/>
      <c r="E76" s="27"/>
      <c r="F76" s="16"/>
      <c r="G76" s="56"/>
      <c r="H76" s="62">
        <f t="shared" si="2"/>
        <v>0</v>
      </c>
      <c r="I76" s="17"/>
    </row>
    <row r="77" spans="2:13" ht="20.100000000000001" customHeight="1">
      <c r="B77" s="14"/>
      <c r="C77" s="15"/>
      <c r="D77" s="15"/>
      <c r="E77" s="27"/>
      <c r="F77" s="16"/>
      <c r="G77" s="56"/>
      <c r="H77" s="62">
        <f t="shared" si="2"/>
        <v>0</v>
      </c>
      <c r="I77" s="17"/>
    </row>
    <row r="78" spans="2:13" ht="20.100000000000001" customHeight="1">
      <c r="B78" s="14"/>
      <c r="C78" s="15"/>
      <c r="D78" s="15"/>
      <c r="E78" s="27"/>
      <c r="F78" s="16"/>
      <c r="G78" s="56"/>
      <c r="H78" s="62">
        <f t="shared" si="2"/>
        <v>0</v>
      </c>
      <c r="I78" s="17"/>
    </row>
    <row r="79" spans="2:13" ht="20.100000000000001" customHeight="1">
      <c r="B79" s="14"/>
      <c r="C79" s="15"/>
      <c r="D79" s="15"/>
      <c r="E79" s="27"/>
      <c r="F79" s="16"/>
      <c r="G79" s="56"/>
      <c r="H79" s="62">
        <f t="shared" si="2"/>
        <v>0</v>
      </c>
      <c r="I79" s="17"/>
    </row>
    <row r="80" spans="2:13" ht="20.100000000000001" customHeight="1">
      <c r="B80" s="14"/>
      <c r="C80" s="15"/>
      <c r="D80" s="15"/>
      <c r="E80" s="27"/>
      <c r="F80" s="16"/>
      <c r="G80" s="56"/>
      <c r="H80" s="62">
        <f t="shared" si="2"/>
        <v>0</v>
      </c>
      <c r="I80" s="17"/>
    </row>
    <row r="81" spans="2:9" ht="20.100000000000001" customHeight="1" thickBot="1">
      <c r="B81" s="18"/>
      <c r="C81" s="19"/>
      <c r="D81" s="19"/>
      <c r="E81" s="28"/>
      <c r="F81" s="20"/>
      <c r="G81" s="57" t="s">
        <v>21</v>
      </c>
      <c r="H81" s="63">
        <f>SUM(H57:H80)</f>
        <v>255000</v>
      </c>
      <c r="I81" s="21"/>
    </row>
    <row r="82" spans="2:9" ht="20.100000000000001" customHeight="1" thickBot="1">
      <c r="B82" s="1"/>
      <c r="C82" s="2" t="s">
        <v>0</v>
      </c>
      <c r="D82" s="3"/>
      <c r="E82" s="24"/>
      <c r="F82" s="4"/>
      <c r="G82" s="53"/>
      <c r="H82" s="60"/>
      <c r="I82" s="5"/>
    </row>
    <row r="83" spans="2:9" ht="20.100000000000001" customHeight="1" thickBot="1">
      <c r="B83" s="7"/>
      <c r="C83" s="8" t="s">
        <v>1</v>
      </c>
      <c r="D83" s="8" t="s">
        <v>7</v>
      </c>
      <c r="E83" s="25" t="s">
        <v>2</v>
      </c>
      <c r="F83" s="8" t="s">
        <v>3</v>
      </c>
      <c r="G83" s="54" t="s">
        <v>4</v>
      </c>
      <c r="H83" s="61" t="s">
        <v>5</v>
      </c>
      <c r="I83" s="9" t="s">
        <v>6</v>
      </c>
    </row>
    <row r="84" spans="2:9" ht="20.100000000000001" customHeight="1">
      <c r="B84" s="14" t="s">
        <v>20</v>
      </c>
      <c r="C84" s="15" t="str">
        <f>C5</f>
        <v>大工工事</v>
      </c>
      <c r="D84" s="11"/>
      <c r="E84" s="26"/>
      <c r="F84" s="16"/>
      <c r="G84" s="55"/>
      <c r="H84" s="62">
        <f>E84*G84</f>
        <v>0</v>
      </c>
      <c r="I84" s="13"/>
    </row>
    <row r="85" spans="2:9" ht="20.100000000000001" customHeight="1">
      <c r="B85" s="14"/>
      <c r="C85" s="15" t="s">
        <v>59</v>
      </c>
      <c r="D85" s="15" t="s">
        <v>48</v>
      </c>
      <c r="E85" s="27">
        <v>1</v>
      </c>
      <c r="F85" s="16" t="s">
        <v>25</v>
      </c>
      <c r="G85" s="56">
        <v>55000</v>
      </c>
      <c r="H85" s="62">
        <f t="shared" ref="H85:H107" si="3">E85*G85</f>
        <v>55000</v>
      </c>
      <c r="I85" s="17"/>
    </row>
    <row r="86" spans="2:9" ht="20.100000000000001" customHeight="1">
      <c r="B86" s="14"/>
      <c r="C86" s="15" t="s">
        <v>46</v>
      </c>
      <c r="D86" s="15" t="s">
        <v>47</v>
      </c>
      <c r="E86" s="27">
        <v>1</v>
      </c>
      <c r="F86" s="16" t="s">
        <v>25</v>
      </c>
      <c r="G86" s="56">
        <v>25000</v>
      </c>
      <c r="H86" s="62">
        <f t="shared" si="3"/>
        <v>25000</v>
      </c>
      <c r="I86" s="17"/>
    </row>
    <row r="87" spans="2:9" ht="20.100000000000001" customHeight="1">
      <c r="B87" s="14"/>
      <c r="C87" s="15" t="s">
        <v>60</v>
      </c>
      <c r="D87" s="15" t="s">
        <v>61</v>
      </c>
      <c r="E87" s="27">
        <v>1</v>
      </c>
      <c r="F87" s="16" t="s">
        <v>25</v>
      </c>
      <c r="G87" s="56">
        <v>25000</v>
      </c>
      <c r="H87" s="62">
        <f t="shared" si="3"/>
        <v>25000</v>
      </c>
      <c r="I87" s="17"/>
    </row>
    <row r="88" spans="2:9" ht="20.100000000000001" customHeight="1">
      <c r="B88" s="14"/>
      <c r="C88" s="15"/>
      <c r="D88" s="15"/>
      <c r="E88" s="27"/>
      <c r="F88" s="16"/>
      <c r="G88" s="56"/>
      <c r="H88" s="62">
        <f t="shared" si="3"/>
        <v>0</v>
      </c>
      <c r="I88" s="17"/>
    </row>
    <row r="89" spans="2:9" ht="20.100000000000001" customHeight="1">
      <c r="B89" s="14"/>
      <c r="C89" s="15"/>
      <c r="D89" s="86"/>
      <c r="E89" s="27"/>
      <c r="F89" s="16"/>
      <c r="G89" s="56"/>
      <c r="H89" s="62">
        <f t="shared" si="3"/>
        <v>0</v>
      </c>
      <c r="I89" s="17"/>
    </row>
    <row r="90" spans="2:9" ht="20.100000000000001" customHeight="1">
      <c r="B90" s="14"/>
      <c r="C90" s="15"/>
      <c r="D90" s="15"/>
      <c r="E90" s="27"/>
      <c r="F90" s="16"/>
      <c r="G90" s="72"/>
      <c r="H90" s="62">
        <f t="shared" si="3"/>
        <v>0</v>
      </c>
      <c r="I90" s="17"/>
    </row>
    <row r="91" spans="2:9" ht="20.100000000000001" customHeight="1">
      <c r="B91" s="14"/>
      <c r="C91" s="15"/>
      <c r="D91" s="15"/>
      <c r="E91" s="27"/>
      <c r="F91" s="16"/>
      <c r="G91" s="56"/>
      <c r="H91" s="62">
        <f t="shared" si="3"/>
        <v>0</v>
      </c>
      <c r="I91" s="17"/>
    </row>
    <row r="92" spans="2:9" ht="20.100000000000001" customHeight="1">
      <c r="B92" s="14"/>
      <c r="C92" s="15"/>
      <c r="D92" s="15"/>
      <c r="E92" s="27"/>
      <c r="F92" s="16"/>
      <c r="G92" s="56"/>
      <c r="H92" s="62">
        <f t="shared" si="3"/>
        <v>0</v>
      </c>
      <c r="I92" s="17"/>
    </row>
    <row r="93" spans="2:9" ht="20.100000000000001" customHeight="1">
      <c r="B93" s="14"/>
      <c r="C93" s="15"/>
      <c r="D93" s="15"/>
      <c r="E93" s="27"/>
      <c r="F93" s="16"/>
      <c r="G93" s="56"/>
      <c r="H93" s="62">
        <f t="shared" si="3"/>
        <v>0</v>
      </c>
      <c r="I93" s="17"/>
    </row>
    <row r="94" spans="2:9" ht="20.100000000000001" customHeight="1">
      <c r="B94" s="14"/>
      <c r="C94" s="15"/>
      <c r="D94" s="15"/>
      <c r="E94" s="27"/>
      <c r="F94" s="16"/>
      <c r="G94" s="56"/>
      <c r="H94" s="62">
        <f t="shared" si="3"/>
        <v>0</v>
      </c>
      <c r="I94" s="17"/>
    </row>
    <row r="95" spans="2:9" ht="20.100000000000001" customHeight="1">
      <c r="B95" s="14"/>
      <c r="C95" s="15"/>
      <c r="D95" s="15"/>
      <c r="E95" s="27"/>
      <c r="F95" s="16"/>
      <c r="G95" s="56"/>
      <c r="H95" s="62">
        <f t="shared" si="3"/>
        <v>0</v>
      </c>
      <c r="I95" s="17"/>
    </row>
    <row r="96" spans="2:9" ht="20.100000000000001" customHeight="1">
      <c r="B96" s="14"/>
      <c r="C96" s="15"/>
      <c r="D96" s="15"/>
      <c r="E96" s="27"/>
      <c r="F96" s="16"/>
      <c r="G96" s="56"/>
      <c r="H96" s="62">
        <f t="shared" si="3"/>
        <v>0</v>
      </c>
      <c r="I96" s="17"/>
    </row>
    <row r="97" spans="2:9" ht="20.100000000000001" customHeight="1">
      <c r="B97" s="14"/>
      <c r="C97" s="15"/>
      <c r="D97" s="15"/>
      <c r="E97" s="27"/>
      <c r="F97" s="16"/>
      <c r="G97" s="56"/>
      <c r="H97" s="62">
        <f t="shared" si="3"/>
        <v>0</v>
      </c>
      <c r="I97" s="17"/>
    </row>
    <row r="98" spans="2:9" ht="20.100000000000001" customHeight="1">
      <c r="B98" s="14"/>
      <c r="C98" s="15"/>
      <c r="D98" s="15"/>
      <c r="E98" s="85"/>
      <c r="F98" s="16"/>
      <c r="G98" s="56"/>
      <c r="H98" s="62">
        <f t="shared" si="3"/>
        <v>0</v>
      </c>
      <c r="I98" s="17"/>
    </row>
    <row r="99" spans="2:9" ht="20.100000000000001" customHeight="1">
      <c r="B99" s="14"/>
      <c r="C99" s="15"/>
      <c r="D99" s="86"/>
      <c r="E99" s="85"/>
      <c r="F99" s="84"/>
      <c r="G99" s="72"/>
      <c r="H99" s="62">
        <f t="shared" si="3"/>
        <v>0</v>
      </c>
      <c r="I99" s="17"/>
    </row>
    <row r="100" spans="2:9" ht="20.100000000000001" customHeight="1">
      <c r="B100" s="14"/>
      <c r="C100" s="15"/>
      <c r="D100" s="15"/>
      <c r="E100" s="27"/>
      <c r="F100" s="16"/>
      <c r="G100" s="56"/>
      <c r="H100" s="62">
        <f t="shared" si="3"/>
        <v>0</v>
      </c>
      <c r="I100" s="17"/>
    </row>
    <row r="101" spans="2:9" ht="20.100000000000001" customHeight="1">
      <c r="B101" s="14"/>
      <c r="C101" s="15"/>
      <c r="D101" s="15"/>
      <c r="E101" s="27"/>
      <c r="F101" s="16"/>
      <c r="G101" s="56"/>
      <c r="H101" s="62">
        <f t="shared" si="3"/>
        <v>0</v>
      </c>
      <c r="I101" s="17"/>
    </row>
    <row r="102" spans="2:9" ht="20.100000000000001" customHeight="1">
      <c r="B102" s="14"/>
      <c r="C102" s="15"/>
      <c r="D102" s="15"/>
      <c r="E102" s="27"/>
      <c r="F102" s="16"/>
      <c r="G102" s="56"/>
      <c r="H102" s="62">
        <f t="shared" si="3"/>
        <v>0</v>
      </c>
      <c r="I102" s="17"/>
    </row>
    <row r="103" spans="2:9" ht="20.100000000000001" customHeight="1">
      <c r="B103" s="14"/>
      <c r="C103" s="15"/>
      <c r="D103" s="15"/>
      <c r="E103" s="27"/>
      <c r="F103" s="16"/>
      <c r="G103" s="56"/>
      <c r="H103" s="62">
        <f t="shared" si="3"/>
        <v>0</v>
      </c>
      <c r="I103" s="17"/>
    </row>
    <row r="104" spans="2:9" ht="20.100000000000001" customHeight="1">
      <c r="B104" s="14"/>
      <c r="C104" s="15"/>
      <c r="D104" s="15"/>
      <c r="E104" s="27"/>
      <c r="F104" s="16"/>
      <c r="G104" s="72"/>
      <c r="H104" s="62">
        <f t="shared" si="3"/>
        <v>0</v>
      </c>
      <c r="I104" s="17"/>
    </row>
    <row r="105" spans="2:9" ht="20.100000000000001" customHeight="1">
      <c r="B105" s="14"/>
      <c r="C105" s="15"/>
      <c r="D105" s="15"/>
      <c r="E105" s="27"/>
      <c r="F105" s="16"/>
      <c r="G105" s="72"/>
      <c r="H105" s="62">
        <f t="shared" si="3"/>
        <v>0</v>
      </c>
      <c r="I105" s="81"/>
    </row>
    <row r="106" spans="2:9" ht="20.100000000000001" customHeight="1">
      <c r="B106" s="14"/>
      <c r="C106" s="15"/>
      <c r="D106" s="15"/>
      <c r="E106" s="27"/>
      <c r="F106" s="16"/>
      <c r="G106" s="72"/>
      <c r="H106" s="62">
        <f t="shared" si="3"/>
        <v>0</v>
      </c>
      <c r="I106" s="76"/>
    </row>
    <row r="107" spans="2:9" ht="20.100000000000001" customHeight="1">
      <c r="B107" s="14"/>
      <c r="C107" s="15"/>
      <c r="D107" s="15"/>
      <c r="E107" s="27"/>
      <c r="F107" s="16"/>
      <c r="G107" s="72"/>
      <c r="H107" s="62">
        <f t="shared" si="3"/>
        <v>0</v>
      </c>
      <c r="I107" s="77"/>
    </row>
    <row r="108" spans="2:9" ht="20.100000000000001" customHeight="1" thickBot="1">
      <c r="B108" s="18"/>
      <c r="C108" s="19"/>
      <c r="D108" s="19"/>
      <c r="E108" s="28"/>
      <c r="F108" s="20"/>
      <c r="G108" s="74" t="s">
        <v>21</v>
      </c>
      <c r="H108" s="95">
        <f>SUM(H84:H107)</f>
        <v>105000</v>
      </c>
      <c r="I108" s="21"/>
    </row>
    <row r="109" spans="2:9" ht="20.100000000000001" customHeight="1" thickBot="1">
      <c r="B109" s="1"/>
      <c r="C109" s="2" t="s">
        <v>0</v>
      </c>
      <c r="D109" s="3"/>
      <c r="E109" s="24"/>
      <c r="F109" s="4"/>
      <c r="G109" s="53"/>
      <c r="H109" s="97"/>
      <c r="I109" s="5"/>
    </row>
    <row r="110" spans="2:9" ht="20.100000000000001" customHeight="1" thickBot="1">
      <c r="B110" s="7"/>
      <c r="C110" s="8" t="s">
        <v>1</v>
      </c>
      <c r="D110" s="8" t="s">
        <v>7</v>
      </c>
      <c r="E110" s="25" t="s">
        <v>2</v>
      </c>
      <c r="F110" s="8" t="s">
        <v>3</v>
      </c>
      <c r="G110" s="54" t="s">
        <v>4</v>
      </c>
      <c r="H110" s="96" t="s">
        <v>5</v>
      </c>
      <c r="I110" s="9" t="s">
        <v>6</v>
      </c>
    </row>
    <row r="111" spans="2:9" ht="20.100000000000001" customHeight="1">
      <c r="B111" s="14" t="s">
        <v>22</v>
      </c>
      <c r="C111" s="15" t="str">
        <f>C6</f>
        <v>給排水設備工事</v>
      </c>
      <c r="D111" s="11"/>
      <c r="E111" s="26"/>
      <c r="F111" s="12"/>
      <c r="G111" s="55"/>
      <c r="H111" s="62">
        <f>E111*G111</f>
        <v>0</v>
      </c>
      <c r="I111" s="13"/>
    </row>
    <row r="112" spans="2:9" ht="20.100000000000001" customHeight="1">
      <c r="B112" s="14"/>
      <c r="C112" s="15" t="s">
        <v>49</v>
      </c>
      <c r="D112" s="15"/>
      <c r="E112" s="27">
        <v>1</v>
      </c>
      <c r="F112" s="16" t="s">
        <v>25</v>
      </c>
      <c r="G112" s="56">
        <v>40000</v>
      </c>
      <c r="H112" s="62">
        <f>E112*G112</f>
        <v>40000</v>
      </c>
      <c r="I112" s="17"/>
    </row>
    <row r="113" spans="2:9" ht="20.100000000000001" customHeight="1">
      <c r="B113" s="14"/>
      <c r="C113" s="15" t="s">
        <v>50</v>
      </c>
      <c r="D113" s="100"/>
      <c r="E113" s="27">
        <v>1</v>
      </c>
      <c r="F113" s="16" t="s">
        <v>25</v>
      </c>
      <c r="G113" s="56">
        <v>35000</v>
      </c>
      <c r="H113" s="62">
        <f t="shared" ref="H113:H134" si="4">E113*G113</f>
        <v>35000</v>
      </c>
      <c r="I113" s="17"/>
    </row>
    <row r="114" spans="2:9" ht="20.100000000000001" customHeight="1">
      <c r="B114" s="14"/>
      <c r="C114" s="15" t="s">
        <v>62</v>
      </c>
      <c r="D114" s="15"/>
      <c r="E114" s="27">
        <v>1</v>
      </c>
      <c r="F114" s="16" t="s">
        <v>25</v>
      </c>
      <c r="G114" s="56">
        <v>10000</v>
      </c>
      <c r="H114" s="62">
        <f t="shared" si="4"/>
        <v>10000</v>
      </c>
      <c r="I114" s="17"/>
    </row>
    <row r="115" spans="2:9" ht="20.100000000000001" customHeight="1">
      <c r="B115" s="14"/>
      <c r="C115" s="15" t="s">
        <v>37</v>
      </c>
      <c r="D115" s="15" t="s">
        <v>63</v>
      </c>
      <c r="E115" s="27">
        <v>1</v>
      </c>
      <c r="F115" s="16" t="s">
        <v>36</v>
      </c>
      <c r="G115" s="56">
        <v>3800</v>
      </c>
      <c r="H115" s="62">
        <f t="shared" si="4"/>
        <v>3800</v>
      </c>
      <c r="I115" s="17" t="s">
        <v>64</v>
      </c>
    </row>
    <row r="116" spans="2:9" ht="20.100000000000001" customHeight="1">
      <c r="B116" s="14"/>
      <c r="C116" s="15"/>
      <c r="D116" s="15"/>
      <c r="E116" s="27"/>
      <c r="F116" s="16"/>
      <c r="G116" s="56"/>
      <c r="H116" s="62">
        <f t="shared" si="4"/>
        <v>0</v>
      </c>
      <c r="I116" s="17"/>
    </row>
    <row r="117" spans="2:9" ht="20.100000000000001" customHeight="1">
      <c r="B117" s="14"/>
      <c r="C117" s="15"/>
      <c r="D117" s="15"/>
      <c r="E117" s="27"/>
      <c r="F117" s="16"/>
      <c r="G117" s="56"/>
      <c r="H117" s="62">
        <f t="shared" si="4"/>
        <v>0</v>
      </c>
      <c r="I117" s="17"/>
    </row>
    <row r="118" spans="2:9" ht="20.100000000000001" customHeight="1">
      <c r="B118" s="14"/>
      <c r="C118" s="15"/>
      <c r="D118" s="15"/>
      <c r="E118" s="27"/>
      <c r="F118" s="16"/>
      <c r="G118" s="56"/>
      <c r="H118" s="62">
        <f t="shared" si="4"/>
        <v>0</v>
      </c>
      <c r="I118" s="17"/>
    </row>
    <row r="119" spans="2:9" ht="20.100000000000001" customHeight="1">
      <c r="B119" s="14"/>
      <c r="C119" s="15"/>
      <c r="D119" s="15"/>
      <c r="E119" s="27"/>
      <c r="F119" s="16"/>
      <c r="G119" s="56">
        <v>0</v>
      </c>
      <c r="H119" s="62">
        <f t="shared" si="4"/>
        <v>0</v>
      </c>
      <c r="I119" s="17"/>
    </row>
    <row r="120" spans="2:9" ht="20.100000000000001" customHeight="1">
      <c r="B120" s="14"/>
      <c r="C120" s="15"/>
      <c r="D120" s="15"/>
      <c r="E120" s="27"/>
      <c r="F120" s="16"/>
      <c r="G120" s="56"/>
      <c r="H120" s="62">
        <f t="shared" si="4"/>
        <v>0</v>
      </c>
      <c r="I120" s="17"/>
    </row>
    <row r="121" spans="2:9" ht="20.100000000000001" customHeight="1">
      <c r="B121" s="14"/>
      <c r="C121" s="15" t="s">
        <v>71</v>
      </c>
      <c r="D121" s="15"/>
      <c r="E121" s="27"/>
      <c r="F121" s="16"/>
      <c r="G121" s="56"/>
      <c r="H121" s="62">
        <f t="shared" si="4"/>
        <v>0</v>
      </c>
      <c r="I121" s="17"/>
    </row>
    <row r="122" spans="2:9" ht="20.100000000000001" customHeight="1">
      <c r="B122" s="14"/>
      <c r="C122" s="15" t="s">
        <v>72</v>
      </c>
      <c r="D122" s="15" t="s">
        <v>73</v>
      </c>
      <c r="E122" s="27">
        <v>1</v>
      </c>
      <c r="F122" s="16" t="s">
        <v>25</v>
      </c>
      <c r="G122" s="56">
        <v>468280</v>
      </c>
      <c r="H122" s="62">
        <v>468280</v>
      </c>
      <c r="I122" s="17" t="s">
        <v>74</v>
      </c>
    </row>
    <row r="123" spans="2:9" ht="20.100000000000001" customHeight="1">
      <c r="B123" s="14"/>
      <c r="C123" s="15" t="s">
        <v>51</v>
      </c>
      <c r="D123" s="15"/>
      <c r="E123" s="27">
        <v>1</v>
      </c>
      <c r="F123" s="16" t="s">
        <v>25</v>
      </c>
      <c r="G123" s="56">
        <v>78000</v>
      </c>
      <c r="H123" s="62">
        <v>78000</v>
      </c>
      <c r="I123" s="17" t="s">
        <v>75</v>
      </c>
    </row>
    <row r="124" spans="2:9" ht="20.100000000000001" customHeight="1">
      <c r="B124" s="14"/>
      <c r="C124" s="15"/>
      <c r="D124" s="15"/>
      <c r="E124" s="27"/>
      <c r="F124" s="16"/>
      <c r="G124" s="56"/>
      <c r="H124" s="62">
        <f t="shared" si="4"/>
        <v>0</v>
      </c>
      <c r="I124" s="17"/>
    </row>
    <row r="125" spans="2:9" ht="20.100000000000001" customHeight="1">
      <c r="B125" s="14"/>
      <c r="C125" s="15"/>
      <c r="D125" s="15"/>
      <c r="E125" s="27"/>
      <c r="F125" s="16"/>
      <c r="G125" s="56"/>
      <c r="H125" s="62">
        <f t="shared" si="4"/>
        <v>0</v>
      </c>
      <c r="I125" s="17"/>
    </row>
    <row r="126" spans="2:9" ht="20.100000000000001" customHeight="1">
      <c r="B126" s="14"/>
      <c r="C126" s="15"/>
      <c r="D126" s="15"/>
      <c r="E126" s="27"/>
      <c r="F126" s="16"/>
      <c r="G126" s="56"/>
      <c r="H126" s="62">
        <f t="shared" si="4"/>
        <v>0</v>
      </c>
      <c r="I126" s="17"/>
    </row>
    <row r="127" spans="2:9" ht="20.100000000000001" customHeight="1">
      <c r="B127" s="14"/>
      <c r="C127" s="15"/>
      <c r="D127" s="15"/>
      <c r="E127" s="27"/>
      <c r="F127" s="16"/>
      <c r="G127" s="56"/>
      <c r="H127" s="62">
        <f t="shared" si="4"/>
        <v>0</v>
      </c>
      <c r="I127" s="17"/>
    </row>
    <row r="128" spans="2:9" ht="20.100000000000001" customHeight="1">
      <c r="B128" s="14"/>
      <c r="C128" s="15"/>
      <c r="D128" s="15"/>
      <c r="E128" s="27"/>
      <c r="F128" s="16"/>
      <c r="G128" s="56"/>
      <c r="H128" s="62">
        <f t="shared" si="4"/>
        <v>0</v>
      </c>
      <c r="I128" s="17"/>
    </row>
    <row r="129" spans="2:9" ht="20.100000000000001" customHeight="1">
      <c r="B129" s="14"/>
      <c r="C129" s="15"/>
      <c r="D129" s="15"/>
      <c r="E129" s="27"/>
      <c r="F129" s="16"/>
      <c r="G129" s="56"/>
      <c r="H129" s="62">
        <f t="shared" si="4"/>
        <v>0</v>
      </c>
      <c r="I129" s="17"/>
    </row>
    <row r="130" spans="2:9" ht="20.100000000000001" customHeight="1">
      <c r="B130" s="14"/>
      <c r="C130" s="15"/>
      <c r="D130" s="15"/>
      <c r="E130" s="27"/>
      <c r="F130" s="16"/>
      <c r="G130" s="56"/>
      <c r="H130" s="62">
        <f t="shared" si="4"/>
        <v>0</v>
      </c>
      <c r="I130" s="17"/>
    </row>
    <row r="131" spans="2:9" ht="20.100000000000001" customHeight="1">
      <c r="B131" s="14"/>
      <c r="C131" s="15"/>
      <c r="D131" s="15"/>
      <c r="E131" s="27"/>
      <c r="F131" s="16"/>
      <c r="G131" s="56"/>
      <c r="H131" s="62">
        <f t="shared" si="4"/>
        <v>0</v>
      </c>
      <c r="I131" s="17"/>
    </row>
    <row r="132" spans="2:9" ht="20.100000000000001" customHeight="1">
      <c r="B132" s="14"/>
      <c r="C132" s="15"/>
      <c r="D132" s="15"/>
      <c r="E132" s="27"/>
      <c r="F132" s="16"/>
      <c r="G132" s="56"/>
      <c r="H132" s="62">
        <f t="shared" si="4"/>
        <v>0</v>
      </c>
      <c r="I132" s="17"/>
    </row>
    <row r="133" spans="2:9" ht="20.100000000000001" customHeight="1">
      <c r="B133" s="14"/>
      <c r="C133" s="15"/>
      <c r="D133" s="15"/>
      <c r="E133" s="27"/>
      <c r="F133" s="16"/>
      <c r="G133" s="56"/>
      <c r="H133" s="62">
        <f t="shared" si="4"/>
        <v>0</v>
      </c>
      <c r="I133" s="17"/>
    </row>
    <row r="134" spans="2:9" ht="20.100000000000001" customHeight="1">
      <c r="B134" s="14"/>
      <c r="C134" s="15"/>
      <c r="D134" s="15"/>
      <c r="E134" s="27"/>
      <c r="F134" s="16"/>
      <c r="G134" s="56"/>
      <c r="H134" s="62">
        <f t="shared" si="4"/>
        <v>0</v>
      </c>
      <c r="I134" s="17"/>
    </row>
    <row r="135" spans="2:9" ht="20.100000000000001" customHeight="1" thickBot="1">
      <c r="B135" s="18"/>
      <c r="C135" s="19"/>
      <c r="D135" s="19"/>
      <c r="E135" s="28"/>
      <c r="F135" s="20"/>
      <c r="G135" s="57" t="s">
        <v>21</v>
      </c>
      <c r="H135" s="63">
        <f>SUM(H111:H134)</f>
        <v>635080</v>
      </c>
      <c r="I135" s="21"/>
    </row>
    <row r="136" spans="2:9" ht="20.100000000000001" customHeight="1" thickBot="1">
      <c r="B136" s="1"/>
      <c r="C136" s="2" t="s">
        <v>0</v>
      </c>
      <c r="D136" s="3"/>
      <c r="E136" s="24"/>
      <c r="F136" s="4"/>
      <c r="G136" s="53"/>
      <c r="H136" s="60"/>
      <c r="I136" s="5"/>
    </row>
    <row r="137" spans="2:9" ht="20.100000000000001" customHeight="1" thickBot="1">
      <c r="B137" s="7"/>
      <c r="C137" s="8" t="s">
        <v>1</v>
      </c>
      <c r="D137" s="8" t="s">
        <v>7</v>
      </c>
      <c r="E137" s="25" t="s">
        <v>2</v>
      </c>
      <c r="F137" s="8" t="s">
        <v>3</v>
      </c>
      <c r="G137" s="54" t="s">
        <v>4</v>
      </c>
      <c r="H137" s="61" t="s">
        <v>5</v>
      </c>
      <c r="I137" s="9" t="s">
        <v>6</v>
      </c>
    </row>
    <row r="138" spans="2:9" ht="20.100000000000001" customHeight="1">
      <c r="B138" s="14" t="s">
        <v>24</v>
      </c>
      <c r="C138" s="15" t="str">
        <f>C7</f>
        <v>雑工事</v>
      </c>
      <c r="D138" s="11"/>
      <c r="E138" s="26"/>
      <c r="F138" s="12"/>
      <c r="G138" s="55"/>
      <c r="H138" s="62">
        <f>E138*G138</f>
        <v>0</v>
      </c>
      <c r="I138" s="13"/>
    </row>
    <row r="139" spans="2:9" ht="20.100000000000001" customHeight="1">
      <c r="B139" s="14"/>
      <c r="C139" s="15" t="s">
        <v>52</v>
      </c>
      <c r="D139" s="15" t="s">
        <v>53</v>
      </c>
      <c r="E139" s="27">
        <v>1</v>
      </c>
      <c r="F139" s="16" t="s">
        <v>25</v>
      </c>
      <c r="G139" s="56">
        <v>38700</v>
      </c>
      <c r="H139" s="62">
        <f>E139*G139</f>
        <v>38700</v>
      </c>
      <c r="I139" s="17" t="s">
        <v>54</v>
      </c>
    </row>
    <row r="140" spans="2:9" ht="20.100000000000001" customHeight="1">
      <c r="B140" s="14"/>
      <c r="C140" s="15" t="s">
        <v>38</v>
      </c>
      <c r="D140" s="15"/>
      <c r="E140" s="27">
        <v>1</v>
      </c>
      <c r="F140" s="16" t="s">
        <v>25</v>
      </c>
      <c r="G140" s="56">
        <v>20000</v>
      </c>
      <c r="H140" s="62">
        <f t="shared" ref="H140:H161" si="5">E140*G140</f>
        <v>20000</v>
      </c>
      <c r="I140" s="17"/>
    </row>
    <row r="141" spans="2:9" ht="20.100000000000001" customHeight="1">
      <c r="B141" s="14"/>
      <c r="C141" s="15" t="s">
        <v>55</v>
      </c>
      <c r="D141" s="15"/>
      <c r="E141" s="27">
        <v>1</v>
      </c>
      <c r="F141" s="16" t="s">
        <v>25</v>
      </c>
      <c r="G141" s="56">
        <v>12000</v>
      </c>
      <c r="H141" s="62">
        <f t="shared" si="5"/>
        <v>12000</v>
      </c>
      <c r="I141" s="17"/>
    </row>
    <row r="142" spans="2:9" ht="20.100000000000001" customHeight="1">
      <c r="B142" s="14"/>
      <c r="C142" s="15" t="s">
        <v>56</v>
      </c>
      <c r="D142" s="15"/>
      <c r="E142" s="27">
        <v>15.8</v>
      </c>
      <c r="F142" s="16" t="s">
        <v>35</v>
      </c>
      <c r="G142" s="56">
        <v>1000</v>
      </c>
      <c r="H142" s="62">
        <f t="shared" si="5"/>
        <v>15800</v>
      </c>
      <c r="I142" s="17"/>
    </row>
    <row r="143" spans="2:9" ht="20.100000000000001" customHeight="1">
      <c r="B143" s="14"/>
      <c r="C143" s="15" t="s">
        <v>57</v>
      </c>
      <c r="D143" s="15"/>
      <c r="E143" s="27">
        <v>1</v>
      </c>
      <c r="F143" s="16" t="s">
        <v>25</v>
      </c>
      <c r="G143" s="56">
        <v>15000</v>
      </c>
      <c r="H143" s="62">
        <f t="shared" si="5"/>
        <v>15000</v>
      </c>
      <c r="I143" s="17"/>
    </row>
    <row r="144" spans="2:9" ht="20.100000000000001" customHeight="1">
      <c r="B144" s="14"/>
      <c r="C144" s="15" t="s">
        <v>65</v>
      </c>
      <c r="D144" s="15" t="s">
        <v>66</v>
      </c>
      <c r="E144" s="27">
        <v>1</v>
      </c>
      <c r="F144" s="16" t="s">
        <v>25</v>
      </c>
      <c r="G144" s="56">
        <v>25000</v>
      </c>
      <c r="H144" s="62">
        <f t="shared" si="5"/>
        <v>25000</v>
      </c>
      <c r="I144" s="17"/>
    </row>
    <row r="145" spans="2:9" ht="20.100000000000001" customHeight="1">
      <c r="B145" s="14"/>
      <c r="C145" s="15" t="s">
        <v>67</v>
      </c>
      <c r="D145" s="15" t="s">
        <v>68</v>
      </c>
      <c r="E145" s="27">
        <v>1</v>
      </c>
      <c r="F145" s="16" t="s">
        <v>25</v>
      </c>
      <c r="G145" s="56">
        <v>10000</v>
      </c>
      <c r="H145" s="62">
        <f t="shared" si="5"/>
        <v>10000</v>
      </c>
      <c r="I145" s="17"/>
    </row>
    <row r="146" spans="2:9" ht="20.100000000000001" customHeight="1">
      <c r="B146" s="14"/>
      <c r="C146" s="15" t="s">
        <v>69</v>
      </c>
      <c r="D146" s="15" t="s">
        <v>70</v>
      </c>
      <c r="E146" s="27">
        <v>1</v>
      </c>
      <c r="F146" s="16" t="s">
        <v>25</v>
      </c>
      <c r="G146" s="56">
        <v>33000</v>
      </c>
      <c r="H146" s="62">
        <f t="shared" si="5"/>
        <v>33000</v>
      </c>
      <c r="I146" s="17"/>
    </row>
    <row r="147" spans="2:9" ht="20.100000000000001" customHeight="1">
      <c r="B147" s="14"/>
      <c r="C147" s="15"/>
      <c r="D147" s="15"/>
      <c r="E147" s="27"/>
      <c r="F147" s="16"/>
      <c r="G147" s="56"/>
      <c r="H147" s="62">
        <f t="shared" si="5"/>
        <v>0</v>
      </c>
      <c r="I147" s="17"/>
    </row>
    <row r="148" spans="2:9" ht="20.100000000000001" customHeight="1">
      <c r="B148" s="14"/>
      <c r="C148" s="15"/>
      <c r="D148" s="15"/>
      <c r="E148" s="27"/>
      <c r="F148" s="16"/>
      <c r="G148" s="56"/>
      <c r="H148" s="62">
        <f t="shared" si="5"/>
        <v>0</v>
      </c>
      <c r="I148" s="17"/>
    </row>
    <row r="149" spans="2:9" ht="20.100000000000001" customHeight="1">
      <c r="B149" s="14"/>
      <c r="C149" s="15"/>
      <c r="D149" s="15"/>
      <c r="E149" s="27"/>
      <c r="F149" s="16"/>
      <c r="G149" s="56"/>
      <c r="H149" s="62">
        <f t="shared" si="5"/>
        <v>0</v>
      </c>
      <c r="I149" s="17"/>
    </row>
    <row r="150" spans="2:9" ht="20.100000000000001" customHeight="1">
      <c r="B150" s="14"/>
      <c r="C150" s="15"/>
      <c r="D150" s="15"/>
      <c r="E150" s="27"/>
      <c r="F150" s="16"/>
      <c r="G150" s="56"/>
      <c r="H150" s="62">
        <f t="shared" si="5"/>
        <v>0</v>
      </c>
      <c r="I150" s="17"/>
    </row>
    <row r="151" spans="2:9" ht="20.100000000000001" customHeight="1">
      <c r="B151" s="14"/>
      <c r="C151" s="15"/>
      <c r="D151" s="15"/>
      <c r="E151" s="27"/>
      <c r="F151" s="16"/>
      <c r="G151" s="56"/>
      <c r="H151" s="62">
        <f t="shared" si="5"/>
        <v>0</v>
      </c>
      <c r="I151" s="17"/>
    </row>
    <row r="152" spans="2:9" ht="20.100000000000001" customHeight="1">
      <c r="B152" s="14"/>
      <c r="C152" s="15"/>
      <c r="D152" s="15"/>
      <c r="E152" s="27"/>
      <c r="F152" s="16"/>
      <c r="G152" s="56"/>
      <c r="H152" s="62">
        <f t="shared" si="5"/>
        <v>0</v>
      </c>
      <c r="I152" s="17"/>
    </row>
    <row r="153" spans="2:9" ht="20.100000000000001" customHeight="1">
      <c r="B153" s="14"/>
      <c r="C153" s="15"/>
      <c r="D153" s="15"/>
      <c r="E153" s="27"/>
      <c r="F153" s="16"/>
      <c r="G153" s="56"/>
      <c r="H153" s="62">
        <f t="shared" si="5"/>
        <v>0</v>
      </c>
      <c r="I153" s="17"/>
    </row>
    <row r="154" spans="2:9" ht="20.100000000000001" customHeight="1">
      <c r="B154" s="14"/>
      <c r="C154" s="15"/>
      <c r="D154" s="15"/>
      <c r="E154" s="27"/>
      <c r="F154" s="16"/>
      <c r="G154" s="56"/>
      <c r="H154" s="62">
        <f t="shared" si="5"/>
        <v>0</v>
      </c>
      <c r="I154" s="17"/>
    </row>
    <row r="155" spans="2:9" ht="20.100000000000001" customHeight="1">
      <c r="B155" s="14"/>
      <c r="C155" s="15"/>
      <c r="D155" s="15"/>
      <c r="E155" s="27"/>
      <c r="F155" s="16"/>
      <c r="G155" s="56"/>
      <c r="H155" s="62">
        <f t="shared" si="5"/>
        <v>0</v>
      </c>
      <c r="I155" s="17"/>
    </row>
    <row r="156" spans="2:9" ht="20.100000000000001" customHeight="1">
      <c r="B156" s="14"/>
      <c r="C156" s="15"/>
      <c r="D156" s="15"/>
      <c r="E156" s="27"/>
      <c r="F156" s="16"/>
      <c r="G156" s="56"/>
      <c r="H156" s="62">
        <f t="shared" si="5"/>
        <v>0</v>
      </c>
      <c r="I156" s="17"/>
    </row>
    <row r="157" spans="2:9" ht="20.100000000000001" customHeight="1">
      <c r="B157" s="14"/>
      <c r="C157" s="15"/>
      <c r="D157" s="15"/>
      <c r="E157" s="27"/>
      <c r="F157" s="16"/>
      <c r="G157" s="56"/>
      <c r="H157" s="62">
        <f t="shared" si="5"/>
        <v>0</v>
      </c>
      <c r="I157" s="17"/>
    </row>
    <row r="158" spans="2:9" ht="20.100000000000001" customHeight="1">
      <c r="B158" s="14"/>
      <c r="C158" s="15"/>
      <c r="D158" s="15"/>
      <c r="E158" s="27"/>
      <c r="F158" s="16"/>
      <c r="G158" s="56"/>
      <c r="H158" s="62">
        <f t="shared" si="5"/>
        <v>0</v>
      </c>
      <c r="I158" s="17"/>
    </row>
    <row r="159" spans="2:9" ht="20.100000000000001" customHeight="1">
      <c r="B159" s="14"/>
      <c r="C159" s="15"/>
      <c r="D159" s="15"/>
      <c r="E159" s="27"/>
      <c r="F159" s="16"/>
      <c r="G159" s="56"/>
      <c r="H159" s="62">
        <f t="shared" si="5"/>
        <v>0</v>
      </c>
      <c r="I159" s="17"/>
    </row>
    <row r="160" spans="2:9" ht="20.100000000000001" customHeight="1">
      <c r="B160" s="14"/>
      <c r="C160" s="15"/>
      <c r="D160" s="15"/>
      <c r="E160" s="27"/>
      <c r="F160" s="16"/>
      <c r="G160" s="56"/>
      <c r="H160" s="62">
        <f t="shared" si="5"/>
        <v>0</v>
      </c>
      <c r="I160" s="17"/>
    </row>
    <row r="161" spans="2:9" ht="20.100000000000001" customHeight="1">
      <c r="B161" s="14"/>
      <c r="C161" s="15"/>
      <c r="D161" s="15"/>
      <c r="E161" s="27"/>
      <c r="F161" s="16"/>
      <c r="G161" s="56"/>
      <c r="H161" s="62">
        <f t="shared" si="5"/>
        <v>0</v>
      </c>
      <c r="I161" s="17"/>
    </row>
    <row r="162" spans="2:9" ht="20.100000000000001" customHeight="1" thickBot="1">
      <c r="B162" s="18"/>
      <c r="C162" s="19"/>
      <c r="D162" s="19"/>
      <c r="E162" s="28"/>
      <c r="F162" s="20"/>
      <c r="G162" s="57" t="s">
        <v>21</v>
      </c>
      <c r="H162" s="63">
        <f>SUM(H138:H161)</f>
        <v>169500</v>
      </c>
      <c r="I162" s="21"/>
    </row>
    <row r="163" spans="2:9" ht="20.100000000000001" customHeight="1" thickBot="1">
      <c r="B163" s="1"/>
      <c r="C163" s="2" t="s">
        <v>0</v>
      </c>
      <c r="D163" s="3"/>
      <c r="E163" s="24"/>
      <c r="F163" s="4"/>
      <c r="G163" s="53"/>
      <c r="H163" s="60"/>
      <c r="I163" s="5"/>
    </row>
    <row r="164" spans="2:9" ht="20.100000000000001" customHeight="1" thickBot="1">
      <c r="B164" s="7"/>
      <c r="C164" s="8" t="s">
        <v>1</v>
      </c>
      <c r="D164" s="8" t="s">
        <v>7</v>
      </c>
      <c r="E164" s="25" t="s">
        <v>2</v>
      </c>
      <c r="F164" s="8" t="s">
        <v>3</v>
      </c>
      <c r="G164" s="54" t="s">
        <v>4</v>
      </c>
      <c r="H164" s="61" t="s">
        <v>5</v>
      </c>
      <c r="I164" s="9" t="s">
        <v>6</v>
      </c>
    </row>
    <row r="165" spans="2:9" ht="20.100000000000001" customHeight="1">
      <c r="B165" s="14"/>
      <c r="C165" s="15"/>
      <c r="D165" s="11"/>
      <c r="E165" s="26"/>
      <c r="F165" s="12"/>
      <c r="G165" s="55"/>
      <c r="H165" s="62">
        <f>E165*G165</f>
        <v>0</v>
      </c>
      <c r="I165" s="13"/>
    </row>
    <row r="166" spans="2:9" ht="20.100000000000001" customHeight="1">
      <c r="B166" s="14"/>
      <c r="C166" s="15"/>
      <c r="D166" s="15"/>
      <c r="E166" s="27"/>
      <c r="F166" s="16"/>
      <c r="G166" s="56"/>
      <c r="H166" s="62">
        <f>E166*G166</f>
        <v>0</v>
      </c>
      <c r="I166" s="17"/>
    </row>
    <row r="167" spans="2:9" ht="20.100000000000001" customHeight="1">
      <c r="B167" s="14"/>
      <c r="C167" s="15"/>
      <c r="D167" s="15"/>
      <c r="E167" s="27"/>
      <c r="F167" s="16"/>
      <c r="G167" s="56"/>
      <c r="H167" s="62">
        <f t="shared" ref="H167:H188" si="6">E167*G167</f>
        <v>0</v>
      </c>
      <c r="I167" s="17"/>
    </row>
    <row r="168" spans="2:9" ht="20.100000000000001" customHeight="1">
      <c r="B168" s="14"/>
      <c r="C168" s="15"/>
      <c r="D168" s="15"/>
      <c r="E168" s="27"/>
      <c r="F168" s="16"/>
      <c r="G168" s="56"/>
      <c r="H168" s="62">
        <f t="shared" si="6"/>
        <v>0</v>
      </c>
      <c r="I168" s="17"/>
    </row>
    <row r="169" spans="2:9" ht="20.100000000000001" customHeight="1">
      <c r="B169" s="14"/>
      <c r="C169" s="15"/>
      <c r="D169" s="15"/>
      <c r="E169" s="27"/>
      <c r="F169" s="16"/>
      <c r="G169" s="56"/>
      <c r="H169" s="62">
        <f t="shared" si="6"/>
        <v>0</v>
      </c>
      <c r="I169" s="17"/>
    </row>
    <row r="170" spans="2:9" ht="20.100000000000001" customHeight="1">
      <c r="B170" s="14"/>
      <c r="C170" s="15"/>
      <c r="D170" s="15"/>
      <c r="E170" s="27"/>
      <c r="F170" s="16"/>
      <c r="G170" s="56"/>
      <c r="H170" s="62">
        <f t="shared" si="6"/>
        <v>0</v>
      </c>
      <c r="I170" s="17"/>
    </row>
    <row r="171" spans="2:9" ht="20.100000000000001" customHeight="1">
      <c r="B171" s="14"/>
      <c r="C171" s="15"/>
      <c r="D171" s="15"/>
      <c r="E171" s="27"/>
      <c r="F171" s="16"/>
      <c r="G171" s="56"/>
      <c r="H171" s="62">
        <f t="shared" si="6"/>
        <v>0</v>
      </c>
      <c r="I171" s="17"/>
    </row>
    <row r="172" spans="2:9" ht="20.100000000000001" customHeight="1">
      <c r="B172" s="14"/>
      <c r="C172" s="15"/>
      <c r="D172" s="15"/>
      <c r="E172" s="27"/>
      <c r="F172" s="16"/>
      <c r="G172" s="56"/>
      <c r="H172" s="62">
        <f t="shared" si="6"/>
        <v>0</v>
      </c>
      <c r="I172" s="17"/>
    </row>
    <row r="173" spans="2:9" ht="20.100000000000001" customHeight="1">
      <c r="B173" s="14"/>
      <c r="C173" s="15"/>
      <c r="D173" s="15"/>
      <c r="E173" s="27"/>
      <c r="F173" s="16"/>
      <c r="G173" s="56"/>
      <c r="H173" s="62">
        <f t="shared" si="6"/>
        <v>0</v>
      </c>
      <c r="I173" s="17"/>
    </row>
    <row r="174" spans="2:9" ht="20.100000000000001" customHeight="1">
      <c r="B174" s="14"/>
      <c r="C174" s="15"/>
      <c r="D174" s="15"/>
      <c r="E174" s="27"/>
      <c r="F174" s="16"/>
      <c r="G174" s="56"/>
      <c r="H174" s="62">
        <f t="shared" si="6"/>
        <v>0</v>
      </c>
      <c r="I174" s="17"/>
    </row>
    <row r="175" spans="2:9" ht="20.100000000000001" customHeight="1">
      <c r="B175" s="14"/>
      <c r="C175" s="15"/>
      <c r="D175" s="15"/>
      <c r="E175" s="27"/>
      <c r="F175" s="16"/>
      <c r="G175" s="56"/>
      <c r="H175" s="62">
        <f t="shared" si="6"/>
        <v>0</v>
      </c>
      <c r="I175" s="17"/>
    </row>
    <row r="176" spans="2:9" ht="20.100000000000001" customHeight="1">
      <c r="B176" s="14"/>
      <c r="C176" s="15"/>
      <c r="D176" s="15"/>
      <c r="E176" s="27"/>
      <c r="F176" s="16"/>
      <c r="G176" s="56"/>
      <c r="H176" s="62">
        <f t="shared" si="6"/>
        <v>0</v>
      </c>
      <c r="I176" s="17"/>
    </row>
    <row r="177" spans="2:9" ht="20.100000000000001" customHeight="1">
      <c r="B177" s="14"/>
      <c r="C177" s="15"/>
      <c r="D177" s="15"/>
      <c r="E177" s="27"/>
      <c r="F177" s="16"/>
      <c r="G177" s="56"/>
      <c r="H177" s="62">
        <f t="shared" si="6"/>
        <v>0</v>
      </c>
      <c r="I177" s="17"/>
    </row>
    <row r="178" spans="2:9" ht="20.100000000000001" customHeight="1">
      <c r="B178" s="14"/>
      <c r="C178" s="15"/>
      <c r="D178" s="15"/>
      <c r="E178" s="27"/>
      <c r="F178" s="16"/>
      <c r="G178" s="56"/>
      <c r="H178" s="62">
        <f t="shared" si="6"/>
        <v>0</v>
      </c>
      <c r="I178" s="17"/>
    </row>
    <row r="179" spans="2:9" ht="20.100000000000001" customHeight="1">
      <c r="B179" s="14"/>
      <c r="C179" s="15"/>
      <c r="D179" s="15"/>
      <c r="E179" s="27"/>
      <c r="F179" s="16"/>
      <c r="G179" s="56"/>
      <c r="H179" s="62">
        <f t="shared" si="6"/>
        <v>0</v>
      </c>
      <c r="I179" s="17"/>
    </row>
    <row r="180" spans="2:9" ht="20.100000000000001" customHeight="1">
      <c r="B180" s="14"/>
      <c r="C180" s="15"/>
      <c r="D180" s="15"/>
      <c r="E180" s="27"/>
      <c r="F180" s="16"/>
      <c r="G180" s="56"/>
      <c r="H180" s="62">
        <f t="shared" si="6"/>
        <v>0</v>
      </c>
      <c r="I180" s="17"/>
    </row>
    <row r="181" spans="2:9" ht="20.100000000000001" customHeight="1">
      <c r="B181" s="14"/>
      <c r="C181" s="15"/>
      <c r="D181" s="15"/>
      <c r="E181" s="27"/>
      <c r="F181" s="16"/>
      <c r="G181" s="56"/>
      <c r="H181" s="62">
        <f t="shared" si="6"/>
        <v>0</v>
      </c>
      <c r="I181" s="17"/>
    </row>
    <row r="182" spans="2:9" ht="20.100000000000001" customHeight="1">
      <c r="B182" s="14"/>
      <c r="C182" s="15"/>
      <c r="D182" s="15"/>
      <c r="E182" s="27"/>
      <c r="F182" s="16"/>
      <c r="G182" s="56"/>
      <c r="H182" s="62">
        <f t="shared" si="6"/>
        <v>0</v>
      </c>
      <c r="I182" s="17"/>
    </row>
    <row r="183" spans="2:9" ht="20.100000000000001" customHeight="1">
      <c r="B183" s="14"/>
      <c r="C183" s="15"/>
      <c r="D183" s="15"/>
      <c r="E183" s="27"/>
      <c r="F183" s="16"/>
      <c r="G183" s="56"/>
      <c r="H183" s="62">
        <f t="shared" si="6"/>
        <v>0</v>
      </c>
      <c r="I183" s="17"/>
    </row>
    <row r="184" spans="2:9" ht="20.100000000000001" customHeight="1">
      <c r="B184" s="14"/>
      <c r="C184" s="15"/>
      <c r="D184" s="15"/>
      <c r="E184" s="27"/>
      <c r="F184" s="16"/>
      <c r="G184" s="56"/>
      <c r="H184" s="62">
        <f t="shared" si="6"/>
        <v>0</v>
      </c>
      <c r="I184" s="17"/>
    </row>
    <row r="185" spans="2:9" ht="20.100000000000001" customHeight="1">
      <c r="B185" s="14"/>
      <c r="C185" s="15"/>
      <c r="D185" s="15"/>
      <c r="E185" s="27"/>
      <c r="F185" s="16"/>
      <c r="G185" s="56"/>
      <c r="H185" s="62">
        <f t="shared" si="6"/>
        <v>0</v>
      </c>
      <c r="I185" s="17"/>
    </row>
    <row r="186" spans="2:9" ht="20.100000000000001" customHeight="1">
      <c r="B186" s="14"/>
      <c r="C186" s="15"/>
      <c r="D186" s="15"/>
      <c r="E186" s="27"/>
      <c r="F186" s="16"/>
      <c r="G186" s="56"/>
      <c r="H186" s="62">
        <f t="shared" si="6"/>
        <v>0</v>
      </c>
      <c r="I186" s="17"/>
    </row>
    <row r="187" spans="2:9" ht="20.100000000000001" customHeight="1">
      <c r="B187" s="14"/>
      <c r="C187" s="15"/>
      <c r="D187" s="15"/>
      <c r="E187" s="27"/>
      <c r="F187" s="16"/>
      <c r="G187" s="56"/>
      <c r="H187" s="62">
        <f t="shared" si="6"/>
        <v>0</v>
      </c>
      <c r="I187" s="17"/>
    </row>
    <row r="188" spans="2:9" ht="20.100000000000001" customHeight="1">
      <c r="B188" s="14"/>
      <c r="C188" s="15"/>
      <c r="D188" s="15"/>
      <c r="E188" s="27"/>
      <c r="F188" s="16"/>
      <c r="G188" s="56"/>
      <c r="H188" s="62">
        <f t="shared" si="6"/>
        <v>0</v>
      </c>
      <c r="I188" s="17"/>
    </row>
    <row r="189" spans="2:9" ht="20.100000000000001" customHeight="1" thickBot="1">
      <c r="B189" s="18"/>
      <c r="C189" s="19"/>
      <c r="D189" s="19"/>
      <c r="E189" s="28"/>
      <c r="F189" s="20"/>
      <c r="G189" s="57"/>
      <c r="H189" s="63"/>
      <c r="I189" s="21"/>
    </row>
    <row r="190" spans="2:9" ht="20.100000000000001" customHeight="1" thickBot="1">
      <c r="B190" s="1"/>
      <c r="C190" s="2" t="s">
        <v>0</v>
      </c>
      <c r="D190" s="3"/>
      <c r="E190" s="24"/>
      <c r="F190" s="4"/>
      <c r="G190" s="53"/>
      <c r="H190" s="60"/>
      <c r="I190" s="5"/>
    </row>
    <row r="191" spans="2:9" ht="20.100000000000001" customHeight="1" thickBot="1">
      <c r="B191" s="7"/>
      <c r="C191" s="8" t="s">
        <v>1</v>
      </c>
      <c r="D191" s="8" t="s">
        <v>7</v>
      </c>
      <c r="E191" s="25" t="s">
        <v>2</v>
      </c>
      <c r="F191" s="8" t="s">
        <v>3</v>
      </c>
      <c r="G191" s="54" t="s">
        <v>4</v>
      </c>
      <c r="H191" s="61" t="s">
        <v>5</v>
      </c>
      <c r="I191" s="9" t="s">
        <v>6</v>
      </c>
    </row>
    <row r="192" spans="2:9" ht="20.100000000000001" customHeight="1">
      <c r="B192" s="14"/>
      <c r="C192" s="15"/>
      <c r="D192" s="11"/>
      <c r="E192" s="26"/>
      <c r="F192" s="12"/>
      <c r="G192" s="55"/>
      <c r="H192" s="62">
        <f>E192*G192</f>
        <v>0</v>
      </c>
      <c r="I192" s="13"/>
    </row>
    <row r="193" spans="2:9" ht="20.100000000000001" customHeight="1">
      <c r="B193" s="14"/>
      <c r="C193" s="15"/>
      <c r="D193" s="15"/>
      <c r="E193" s="27"/>
      <c r="F193" s="16"/>
      <c r="G193" s="56"/>
      <c r="H193" s="62">
        <f>E193*G193</f>
        <v>0</v>
      </c>
      <c r="I193" s="17"/>
    </row>
    <row r="194" spans="2:9" ht="20.100000000000001" customHeight="1">
      <c r="B194" s="14"/>
      <c r="C194" s="15"/>
      <c r="D194" s="15"/>
      <c r="E194" s="27"/>
      <c r="F194" s="16"/>
      <c r="G194" s="56"/>
      <c r="H194" s="62">
        <f t="shared" ref="H194:H215" si="7">E194*G194</f>
        <v>0</v>
      </c>
      <c r="I194" s="17"/>
    </row>
    <row r="195" spans="2:9" ht="20.100000000000001" customHeight="1">
      <c r="B195" s="14"/>
      <c r="C195" s="15"/>
      <c r="D195" s="15"/>
      <c r="E195" s="27"/>
      <c r="F195" s="16"/>
      <c r="G195" s="56"/>
      <c r="H195" s="62">
        <f t="shared" si="7"/>
        <v>0</v>
      </c>
      <c r="I195" s="17"/>
    </row>
    <row r="196" spans="2:9" ht="20.100000000000001" customHeight="1">
      <c r="B196" s="14"/>
      <c r="C196" s="15"/>
      <c r="D196" s="15"/>
      <c r="E196" s="27"/>
      <c r="F196" s="16"/>
      <c r="G196" s="56"/>
      <c r="H196" s="62">
        <f t="shared" si="7"/>
        <v>0</v>
      </c>
      <c r="I196" s="17"/>
    </row>
    <row r="197" spans="2:9" ht="20.100000000000001" customHeight="1">
      <c r="B197" s="14"/>
      <c r="C197" s="15"/>
      <c r="D197" s="15"/>
      <c r="E197" s="27"/>
      <c r="F197" s="16"/>
      <c r="G197" s="56"/>
      <c r="H197" s="62">
        <f t="shared" si="7"/>
        <v>0</v>
      </c>
      <c r="I197" s="17"/>
    </row>
    <row r="198" spans="2:9" ht="20.100000000000001" customHeight="1">
      <c r="B198" s="14"/>
      <c r="C198" s="15"/>
      <c r="D198" s="15"/>
      <c r="E198" s="27"/>
      <c r="F198" s="16"/>
      <c r="G198" s="56"/>
      <c r="H198" s="62">
        <f t="shared" si="7"/>
        <v>0</v>
      </c>
      <c r="I198" s="17"/>
    </row>
    <row r="199" spans="2:9" ht="20.100000000000001" customHeight="1">
      <c r="B199" s="14"/>
      <c r="C199" s="15"/>
      <c r="D199" s="15"/>
      <c r="E199" s="27"/>
      <c r="F199" s="16"/>
      <c r="G199" s="56"/>
      <c r="H199" s="62">
        <f t="shared" si="7"/>
        <v>0</v>
      </c>
      <c r="I199" s="17"/>
    </row>
    <row r="200" spans="2:9" ht="20.100000000000001" customHeight="1">
      <c r="B200" s="14"/>
      <c r="C200" s="15"/>
      <c r="D200" s="15"/>
      <c r="E200" s="27"/>
      <c r="F200" s="16"/>
      <c r="G200" s="56"/>
      <c r="H200" s="62">
        <f t="shared" si="7"/>
        <v>0</v>
      </c>
      <c r="I200" s="17"/>
    </row>
    <row r="201" spans="2:9" ht="20.100000000000001" customHeight="1">
      <c r="B201" s="14"/>
      <c r="C201" s="15"/>
      <c r="D201" s="15"/>
      <c r="E201" s="27"/>
      <c r="F201" s="16"/>
      <c r="G201" s="56"/>
      <c r="H201" s="62">
        <f t="shared" si="7"/>
        <v>0</v>
      </c>
      <c r="I201" s="17"/>
    </row>
    <row r="202" spans="2:9" ht="20.100000000000001" customHeight="1">
      <c r="B202" s="14"/>
      <c r="C202" s="15"/>
      <c r="D202" s="15"/>
      <c r="E202" s="27"/>
      <c r="F202" s="16"/>
      <c r="G202" s="56"/>
      <c r="H202" s="62">
        <f t="shared" si="7"/>
        <v>0</v>
      </c>
      <c r="I202" s="17"/>
    </row>
    <row r="203" spans="2:9" ht="20.100000000000001" customHeight="1">
      <c r="B203" s="14"/>
      <c r="C203" s="15"/>
      <c r="D203" s="15"/>
      <c r="E203" s="27"/>
      <c r="F203" s="16"/>
      <c r="G203" s="56"/>
      <c r="H203" s="62">
        <f t="shared" si="7"/>
        <v>0</v>
      </c>
      <c r="I203" s="17"/>
    </row>
    <row r="204" spans="2:9" ht="20.100000000000001" customHeight="1">
      <c r="B204" s="14"/>
      <c r="C204" s="15"/>
      <c r="D204" s="15"/>
      <c r="E204" s="27"/>
      <c r="F204" s="16"/>
      <c r="G204" s="56"/>
      <c r="H204" s="62">
        <f t="shared" si="7"/>
        <v>0</v>
      </c>
      <c r="I204" s="17"/>
    </row>
    <row r="205" spans="2:9" ht="20.100000000000001" customHeight="1">
      <c r="B205" s="14"/>
      <c r="C205" s="15"/>
      <c r="D205" s="15"/>
      <c r="E205" s="27"/>
      <c r="F205" s="16"/>
      <c r="G205" s="56"/>
      <c r="H205" s="62">
        <f t="shared" si="7"/>
        <v>0</v>
      </c>
      <c r="I205" s="17"/>
    </row>
    <row r="206" spans="2:9" ht="20.100000000000001" customHeight="1">
      <c r="B206" s="14"/>
      <c r="C206" s="15"/>
      <c r="D206" s="15"/>
      <c r="E206" s="27"/>
      <c r="F206" s="16"/>
      <c r="G206" s="56"/>
      <c r="H206" s="62">
        <f t="shared" si="7"/>
        <v>0</v>
      </c>
      <c r="I206" s="17"/>
    </row>
    <row r="207" spans="2:9" ht="20.100000000000001" customHeight="1">
      <c r="B207" s="14"/>
      <c r="C207" s="15"/>
      <c r="D207" s="15"/>
      <c r="E207" s="27"/>
      <c r="F207" s="16"/>
      <c r="G207" s="56"/>
      <c r="H207" s="62">
        <f t="shared" si="7"/>
        <v>0</v>
      </c>
      <c r="I207" s="17"/>
    </row>
    <row r="208" spans="2:9" ht="20.100000000000001" customHeight="1">
      <c r="B208" s="14"/>
      <c r="C208" s="15"/>
      <c r="D208" s="15"/>
      <c r="E208" s="27"/>
      <c r="F208" s="16"/>
      <c r="G208" s="56"/>
      <c r="H208" s="62">
        <f t="shared" si="7"/>
        <v>0</v>
      </c>
      <c r="I208" s="17"/>
    </row>
    <row r="209" spans="2:9" ht="20.100000000000001" customHeight="1">
      <c r="B209" s="14"/>
      <c r="C209" s="15"/>
      <c r="D209" s="15"/>
      <c r="E209" s="27"/>
      <c r="F209" s="16"/>
      <c r="G209" s="56"/>
      <c r="H209" s="62">
        <f t="shared" si="7"/>
        <v>0</v>
      </c>
      <c r="I209" s="17"/>
    </row>
    <row r="210" spans="2:9" ht="20.100000000000001" customHeight="1">
      <c r="B210" s="14"/>
      <c r="C210" s="15"/>
      <c r="D210" s="15"/>
      <c r="E210" s="27"/>
      <c r="F210" s="16"/>
      <c r="G210" s="56"/>
      <c r="H210" s="62">
        <f t="shared" si="7"/>
        <v>0</v>
      </c>
      <c r="I210" s="17"/>
    </row>
    <row r="211" spans="2:9" ht="20.100000000000001" customHeight="1">
      <c r="B211" s="14"/>
      <c r="C211" s="15"/>
      <c r="D211" s="15"/>
      <c r="E211" s="27"/>
      <c r="F211" s="16"/>
      <c r="G211" s="56"/>
      <c r="H211" s="62">
        <f t="shared" si="7"/>
        <v>0</v>
      </c>
      <c r="I211" s="17"/>
    </row>
    <row r="212" spans="2:9" ht="20.100000000000001" customHeight="1">
      <c r="B212" s="14"/>
      <c r="C212" s="15"/>
      <c r="D212" s="15"/>
      <c r="E212" s="27"/>
      <c r="F212" s="16"/>
      <c r="G212" s="56"/>
      <c r="H212" s="62">
        <f t="shared" si="7"/>
        <v>0</v>
      </c>
      <c r="I212" s="17"/>
    </row>
    <row r="213" spans="2:9" ht="20.100000000000001" customHeight="1">
      <c r="B213" s="14"/>
      <c r="C213" s="15"/>
      <c r="D213" s="15"/>
      <c r="E213" s="27"/>
      <c r="F213" s="16"/>
      <c r="G213" s="56"/>
      <c r="H213" s="62">
        <f t="shared" si="7"/>
        <v>0</v>
      </c>
      <c r="I213" s="17"/>
    </row>
    <row r="214" spans="2:9" ht="20.100000000000001" customHeight="1">
      <c r="B214" s="14"/>
      <c r="C214" s="15"/>
      <c r="D214" s="15"/>
      <c r="E214" s="27"/>
      <c r="F214" s="16"/>
      <c r="G214" s="56"/>
      <c r="H214" s="62">
        <f t="shared" si="7"/>
        <v>0</v>
      </c>
      <c r="I214" s="17"/>
    </row>
    <row r="215" spans="2:9" ht="20.100000000000001" customHeight="1">
      <c r="B215" s="14"/>
      <c r="C215" s="15"/>
      <c r="D215" s="15"/>
      <c r="E215" s="27"/>
      <c r="F215" s="16"/>
      <c r="G215" s="56"/>
      <c r="H215" s="62">
        <f t="shared" si="7"/>
        <v>0</v>
      </c>
      <c r="I215" s="17"/>
    </row>
    <row r="216" spans="2:9" ht="20.100000000000001" customHeight="1" thickBot="1">
      <c r="B216" s="18"/>
      <c r="C216" s="19"/>
      <c r="D216" s="19"/>
      <c r="E216" s="28"/>
      <c r="F216" s="20"/>
      <c r="G216" s="57"/>
      <c r="H216" s="63"/>
      <c r="I216" s="21"/>
    </row>
    <row r="217" spans="2:9" ht="20.100000000000001" customHeight="1" thickBot="1">
      <c r="B217" s="1"/>
      <c r="C217" s="2" t="s">
        <v>0</v>
      </c>
      <c r="D217" s="3"/>
      <c r="E217" s="24"/>
      <c r="F217" s="4"/>
      <c r="G217" s="53"/>
      <c r="H217" s="60"/>
      <c r="I217" s="5"/>
    </row>
    <row r="218" spans="2:9" ht="20.100000000000001" customHeight="1" thickBot="1">
      <c r="B218" s="7"/>
      <c r="C218" s="8" t="s">
        <v>1</v>
      </c>
      <c r="D218" s="8" t="s">
        <v>7</v>
      </c>
      <c r="E218" s="25" t="s">
        <v>2</v>
      </c>
      <c r="F218" s="8" t="s">
        <v>3</v>
      </c>
      <c r="G218" s="54" t="s">
        <v>4</v>
      </c>
      <c r="H218" s="61" t="s">
        <v>5</v>
      </c>
      <c r="I218" s="9" t="s">
        <v>6</v>
      </c>
    </row>
    <row r="219" spans="2:9" ht="20.100000000000001" customHeight="1">
      <c r="B219" s="14"/>
      <c r="C219" s="15"/>
      <c r="D219" s="11"/>
      <c r="E219" s="26"/>
      <c r="F219" s="12"/>
      <c r="G219" s="55"/>
      <c r="H219" s="62">
        <f>E219*G219</f>
        <v>0</v>
      </c>
      <c r="I219" s="13"/>
    </row>
    <row r="220" spans="2:9" ht="20.100000000000001" customHeight="1">
      <c r="B220" s="14"/>
      <c r="C220" s="15"/>
      <c r="D220" s="15"/>
      <c r="E220" s="27"/>
      <c r="F220" s="16"/>
      <c r="G220" s="56"/>
      <c r="H220" s="62">
        <f>E220*G220</f>
        <v>0</v>
      </c>
      <c r="I220" s="17"/>
    </row>
    <row r="221" spans="2:9" ht="20.100000000000001" customHeight="1">
      <c r="B221" s="14"/>
      <c r="C221" s="15"/>
      <c r="D221" s="15"/>
      <c r="E221" s="27"/>
      <c r="F221" s="16"/>
      <c r="G221" s="56"/>
      <c r="H221" s="62">
        <f t="shared" ref="H221:H242" si="8">E221*G221</f>
        <v>0</v>
      </c>
      <c r="I221" s="17"/>
    </row>
    <row r="222" spans="2:9" ht="20.100000000000001" customHeight="1">
      <c r="B222" s="14"/>
      <c r="C222" s="15"/>
      <c r="D222" s="15"/>
      <c r="E222" s="27"/>
      <c r="F222" s="16"/>
      <c r="G222" s="56"/>
      <c r="H222" s="62">
        <f t="shared" si="8"/>
        <v>0</v>
      </c>
      <c r="I222" s="17"/>
    </row>
    <row r="223" spans="2:9" ht="20.100000000000001" customHeight="1">
      <c r="B223" s="14"/>
      <c r="C223" s="15"/>
      <c r="D223" s="15"/>
      <c r="E223" s="27"/>
      <c r="F223" s="16"/>
      <c r="G223" s="56"/>
      <c r="H223" s="62">
        <f t="shared" si="8"/>
        <v>0</v>
      </c>
      <c r="I223" s="17"/>
    </row>
    <row r="224" spans="2:9" ht="20.100000000000001" customHeight="1">
      <c r="B224" s="14"/>
      <c r="C224" s="15"/>
      <c r="D224" s="15"/>
      <c r="E224" s="27"/>
      <c r="F224" s="16"/>
      <c r="G224" s="56"/>
      <c r="H224" s="62">
        <f t="shared" si="8"/>
        <v>0</v>
      </c>
      <c r="I224" s="17"/>
    </row>
    <row r="225" spans="2:9" ht="20.100000000000001" customHeight="1">
      <c r="B225" s="14"/>
      <c r="C225" s="15"/>
      <c r="D225" s="15"/>
      <c r="E225" s="27"/>
      <c r="F225" s="16"/>
      <c r="G225" s="56"/>
      <c r="H225" s="62">
        <f t="shared" si="8"/>
        <v>0</v>
      </c>
      <c r="I225" s="17"/>
    </row>
    <row r="226" spans="2:9" ht="20.100000000000001" customHeight="1">
      <c r="B226" s="14"/>
      <c r="C226" s="15"/>
      <c r="D226" s="15"/>
      <c r="E226" s="27"/>
      <c r="F226" s="16"/>
      <c r="G226" s="56"/>
      <c r="H226" s="62">
        <f t="shared" si="8"/>
        <v>0</v>
      </c>
      <c r="I226" s="17"/>
    </row>
    <row r="227" spans="2:9" ht="20.100000000000001" customHeight="1">
      <c r="B227" s="14"/>
      <c r="C227" s="15"/>
      <c r="D227" s="15"/>
      <c r="E227" s="27"/>
      <c r="F227" s="16"/>
      <c r="G227" s="56"/>
      <c r="H227" s="62">
        <f t="shared" si="8"/>
        <v>0</v>
      </c>
      <c r="I227" s="17"/>
    </row>
    <row r="228" spans="2:9" ht="20.100000000000001" customHeight="1">
      <c r="B228" s="14"/>
      <c r="C228" s="15"/>
      <c r="D228" s="15"/>
      <c r="E228" s="27"/>
      <c r="F228" s="16"/>
      <c r="G228" s="56"/>
      <c r="H228" s="62">
        <f t="shared" si="8"/>
        <v>0</v>
      </c>
      <c r="I228" s="17"/>
    </row>
    <row r="229" spans="2:9" ht="20.100000000000001" customHeight="1">
      <c r="B229" s="14"/>
      <c r="C229" s="15"/>
      <c r="D229" s="15"/>
      <c r="E229" s="27"/>
      <c r="F229" s="16"/>
      <c r="G229" s="56"/>
      <c r="H229" s="62">
        <f t="shared" si="8"/>
        <v>0</v>
      </c>
      <c r="I229" s="17"/>
    </row>
    <row r="230" spans="2:9" ht="20.100000000000001" customHeight="1">
      <c r="B230" s="14"/>
      <c r="C230" s="15"/>
      <c r="D230" s="15"/>
      <c r="E230" s="27"/>
      <c r="F230" s="16"/>
      <c r="G230" s="56"/>
      <c r="H230" s="62">
        <f t="shared" si="8"/>
        <v>0</v>
      </c>
      <c r="I230" s="17"/>
    </row>
    <row r="231" spans="2:9" ht="20.100000000000001" customHeight="1">
      <c r="B231" s="14"/>
      <c r="C231" s="15"/>
      <c r="D231" s="15"/>
      <c r="E231" s="27"/>
      <c r="F231" s="16"/>
      <c r="G231" s="56"/>
      <c r="H231" s="62">
        <f t="shared" si="8"/>
        <v>0</v>
      </c>
      <c r="I231" s="17"/>
    </row>
    <row r="232" spans="2:9" ht="20.100000000000001" customHeight="1">
      <c r="B232" s="14"/>
      <c r="C232" s="15"/>
      <c r="D232" s="15"/>
      <c r="E232" s="27"/>
      <c r="F232" s="16"/>
      <c r="G232" s="56"/>
      <c r="H232" s="62">
        <f t="shared" si="8"/>
        <v>0</v>
      </c>
      <c r="I232" s="17"/>
    </row>
    <row r="233" spans="2:9" ht="20.100000000000001" customHeight="1">
      <c r="B233" s="14"/>
      <c r="C233" s="15"/>
      <c r="D233" s="15"/>
      <c r="E233" s="27"/>
      <c r="F233" s="16"/>
      <c r="G233" s="56"/>
      <c r="H233" s="62">
        <f t="shared" si="8"/>
        <v>0</v>
      </c>
      <c r="I233" s="17"/>
    </row>
    <row r="234" spans="2:9" ht="20.100000000000001" customHeight="1">
      <c r="B234" s="14"/>
      <c r="C234" s="15"/>
      <c r="D234" s="15"/>
      <c r="E234" s="27"/>
      <c r="F234" s="16"/>
      <c r="G234" s="56"/>
      <c r="H234" s="62">
        <f t="shared" si="8"/>
        <v>0</v>
      </c>
      <c r="I234" s="17"/>
    </row>
    <row r="235" spans="2:9" ht="20.100000000000001" customHeight="1">
      <c r="B235" s="14"/>
      <c r="C235" s="15"/>
      <c r="D235" s="15"/>
      <c r="E235" s="27"/>
      <c r="F235" s="16"/>
      <c r="G235" s="56"/>
      <c r="H235" s="62">
        <f t="shared" si="8"/>
        <v>0</v>
      </c>
      <c r="I235" s="17"/>
    </row>
    <row r="236" spans="2:9" ht="20.100000000000001" customHeight="1">
      <c r="B236" s="14"/>
      <c r="C236" s="15"/>
      <c r="D236" s="15"/>
      <c r="E236" s="27"/>
      <c r="F236" s="16"/>
      <c r="G236" s="56"/>
      <c r="H236" s="62">
        <f t="shared" si="8"/>
        <v>0</v>
      </c>
      <c r="I236" s="17"/>
    </row>
    <row r="237" spans="2:9" ht="20.100000000000001" customHeight="1">
      <c r="B237" s="14"/>
      <c r="C237" s="15"/>
      <c r="D237" s="15"/>
      <c r="E237" s="27"/>
      <c r="F237" s="16"/>
      <c r="G237" s="56"/>
      <c r="H237" s="62">
        <f t="shared" si="8"/>
        <v>0</v>
      </c>
      <c r="I237" s="17"/>
    </row>
    <row r="238" spans="2:9" ht="20.100000000000001" customHeight="1">
      <c r="B238" s="14"/>
      <c r="C238" s="15"/>
      <c r="D238" s="15"/>
      <c r="E238" s="27"/>
      <c r="F238" s="16"/>
      <c r="G238" s="56"/>
      <c r="H238" s="62">
        <f t="shared" si="8"/>
        <v>0</v>
      </c>
      <c r="I238" s="17"/>
    </row>
    <row r="239" spans="2:9" ht="20.100000000000001" customHeight="1">
      <c r="B239" s="14"/>
      <c r="C239" s="15"/>
      <c r="D239" s="15"/>
      <c r="E239" s="27"/>
      <c r="F239" s="16"/>
      <c r="G239" s="56"/>
      <c r="H239" s="62">
        <f t="shared" si="8"/>
        <v>0</v>
      </c>
      <c r="I239" s="17"/>
    </row>
    <row r="240" spans="2:9" ht="20.100000000000001" customHeight="1">
      <c r="B240" s="14"/>
      <c r="C240" s="15"/>
      <c r="D240" s="15"/>
      <c r="E240" s="27"/>
      <c r="F240" s="16"/>
      <c r="G240" s="56"/>
      <c r="H240" s="62">
        <f t="shared" si="8"/>
        <v>0</v>
      </c>
      <c r="I240" s="17"/>
    </row>
    <row r="241" spans="2:9" ht="20.100000000000001" customHeight="1">
      <c r="B241" s="14"/>
      <c r="C241" s="15"/>
      <c r="D241" s="15"/>
      <c r="E241" s="27"/>
      <c r="F241" s="16"/>
      <c r="G241" s="56"/>
      <c r="H241" s="62">
        <f t="shared" si="8"/>
        <v>0</v>
      </c>
      <c r="I241" s="17"/>
    </row>
    <row r="242" spans="2:9" ht="20.100000000000001" customHeight="1">
      <c r="B242" s="14"/>
      <c r="C242" s="15"/>
      <c r="D242" s="15"/>
      <c r="E242" s="27"/>
      <c r="F242" s="16"/>
      <c r="G242" s="56"/>
      <c r="H242" s="62">
        <f t="shared" si="8"/>
        <v>0</v>
      </c>
      <c r="I242" s="17"/>
    </row>
    <row r="243" spans="2:9" ht="20.100000000000001" customHeight="1" thickBot="1">
      <c r="B243" s="18"/>
      <c r="C243" s="19"/>
      <c r="D243" s="19"/>
      <c r="E243" s="28"/>
      <c r="F243" s="20"/>
      <c r="G243" s="57"/>
      <c r="H243" s="63"/>
      <c r="I243" s="21"/>
    </row>
    <row r="244" spans="2:9" ht="20.100000000000001" customHeight="1" thickBot="1">
      <c r="B244" s="1"/>
      <c r="C244" s="2" t="s">
        <v>0</v>
      </c>
      <c r="D244" s="3"/>
      <c r="E244" s="24"/>
      <c r="F244" s="4"/>
      <c r="G244" s="53"/>
      <c r="H244" s="60"/>
      <c r="I244" s="5"/>
    </row>
    <row r="245" spans="2:9" ht="20.100000000000001" customHeight="1" thickBot="1">
      <c r="B245" s="7"/>
      <c r="C245" s="8" t="s">
        <v>1</v>
      </c>
      <c r="D245" s="8" t="s">
        <v>7</v>
      </c>
      <c r="E245" s="25" t="s">
        <v>2</v>
      </c>
      <c r="F245" s="8" t="s">
        <v>3</v>
      </c>
      <c r="G245" s="54" t="s">
        <v>4</v>
      </c>
      <c r="H245" s="61" t="s">
        <v>5</v>
      </c>
      <c r="I245" s="9" t="s">
        <v>6</v>
      </c>
    </row>
    <row r="246" spans="2:9" ht="20.100000000000001" customHeight="1">
      <c r="B246" s="14"/>
      <c r="C246" s="15"/>
      <c r="D246" s="11"/>
      <c r="E246" s="26"/>
      <c r="F246" s="12"/>
      <c r="G246" s="55"/>
      <c r="H246" s="62">
        <f>E246*G246</f>
        <v>0</v>
      </c>
      <c r="I246" s="13"/>
    </row>
    <row r="247" spans="2:9" ht="20.100000000000001" customHeight="1">
      <c r="B247" s="14"/>
      <c r="C247" s="15"/>
      <c r="D247" s="15"/>
      <c r="E247" s="27"/>
      <c r="F247" s="16"/>
      <c r="G247" s="56"/>
      <c r="H247" s="62">
        <f>E247*G247</f>
        <v>0</v>
      </c>
      <c r="I247" s="17"/>
    </row>
    <row r="248" spans="2:9" ht="20.100000000000001" customHeight="1">
      <c r="B248" s="14"/>
      <c r="C248" s="15"/>
      <c r="D248" s="15"/>
      <c r="E248" s="27"/>
      <c r="F248" s="16"/>
      <c r="G248" s="56"/>
      <c r="H248" s="62">
        <f t="shared" ref="H248:H269" si="9">E248*G248</f>
        <v>0</v>
      </c>
      <c r="I248" s="17"/>
    </row>
    <row r="249" spans="2:9" ht="20.100000000000001" customHeight="1">
      <c r="B249" s="14"/>
      <c r="C249" s="15"/>
      <c r="D249" s="15"/>
      <c r="E249" s="27"/>
      <c r="F249" s="16"/>
      <c r="G249" s="56"/>
      <c r="H249" s="62">
        <f t="shared" si="9"/>
        <v>0</v>
      </c>
      <c r="I249" s="17"/>
    </row>
    <row r="250" spans="2:9" ht="20.100000000000001" customHeight="1">
      <c r="B250" s="14"/>
      <c r="C250" s="15"/>
      <c r="D250" s="15"/>
      <c r="E250" s="27"/>
      <c r="F250" s="16"/>
      <c r="G250" s="56"/>
      <c r="H250" s="62">
        <f t="shared" si="9"/>
        <v>0</v>
      </c>
      <c r="I250" s="17"/>
    </row>
    <row r="251" spans="2:9" ht="20.100000000000001" customHeight="1">
      <c r="B251" s="14"/>
      <c r="C251" s="15"/>
      <c r="D251" s="15"/>
      <c r="E251" s="27"/>
      <c r="F251" s="16"/>
      <c r="G251" s="56"/>
      <c r="H251" s="62">
        <f t="shared" si="9"/>
        <v>0</v>
      </c>
      <c r="I251" s="17"/>
    </row>
    <row r="252" spans="2:9" ht="20.100000000000001" customHeight="1">
      <c r="B252" s="14"/>
      <c r="C252" s="15"/>
      <c r="D252" s="15"/>
      <c r="E252" s="27"/>
      <c r="F252" s="16"/>
      <c r="G252" s="56"/>
      <c r="H252" s="62">
        <f t="shared" si="9"/>
        <v>0</v>
      </c>
      <c r="I252" s="17"/>
    </row>
    <row r="253" spans="2:9" ht="20.100000000000001" customHeight="1">
      <c r="B253" s="14"/>
      <c r="C253" s="15"/>
      <c r="D253" s="15"/>
      <c r="E253" s="27"/>
      <c r="F253" s="16"/>
      <c r="G253" s="56"/>
      <c r="H253" s="62">
        <f t="shared" si="9"/>
        <v>0</v>
      </c>
      <c r="I253" s="17"/>
    </row>
    <row r="254" spans="2:9" ht="20.100000000000001" customHeight="1">
      <c r="B254" s="14"/>
      <c r="C254" s="15"/>
      <c r="D254" s="15"/>
      <c r="E254" s="27"/>
      <c r="F254" s="16"/>
      <c r="G254" s="56"/>
      <c r="H254" s="62">
        <f t="shared" si="9"/>
        <v>0</v>
      </c>
      <c r="I254" s="17"/>
    </row>
    <row r="255" spans="2:9" ht="20.100000000000001" customHeight="1">
      <c r="B255" s="14"/>
      <c r="C255" s="15"/>
      <c r="D255" s="15"/>
      <c r="E255" s="27"/>
      <c r="F255" s="16"/>
      <c r="G255" s="56"/>
      <c r="H255" s="62">
        <f t="shared" si="9"/>
        <v>0</v>
      </c>
      <c r="I255" s="17"/>
    </row>
    <row r="256" spans="2:9" ht="20.100000000000001" customHeight="1">
      <c r="B256" s="14"/>
      <c r="C256" s="15"/>
      <c r="D256" s="15"/>
      <c r="E256" s="27"/>
      <c r="F256" s="16"/>
      <c r="G256" s="56"/>
      <c r="H256" s="62">
        <f t="shared" si="9"/>
        <v>0</v>
      </c>
      <c r="I256" s="17"/>
    </row>
    <row r="257" spans="2:9" ht="20.100000000000001" customHeight="1">
      <c r="B257" s="14"/>
      <c r="C257" s="15"/>
      <c r="D257" s="15"/>
      <c r="E257" s="27"/>
      <c r="F257" s="16"/>
      <c r="G257" s="56"/>
      <c r="H257" s="62">
        <f t="shared" si="9"/>
        <v>0</v>
      </c>
      <c r="I257" s="17"/>
    </row>
    <row r="258" spans="2:9" ht="20.100000000000001" customHeight="1">
      <c r="B258" s="14"/>
      <c r="C258" s="15"/>
      <c r="D258" s="15"/>
      <c r="E258" s="27"/>
      <c r="F258" s="16"/>
      <c r="G258" s="56"/>
      <c r="H258" s="62">
        <f t="shared" si="9"/>
        <v>0</v>
      </c>
      <c r="I258" s="17"/>
    </row>
    <row r="259" spans="2:9" ht="20.100000000000001" customHeight="1">
      <c r="B259" s="14"/>
      <c r="C259" s="15"/>
      <c r="D259" s="15"/>
      <c r="E259" s="27"/>
      <c r="F259" s="16"/>
      <c r="G259" s="56"/>
      <c r="H259" s="62">
        <f t="shared" si="9"/>
        <v>0</v>
      </c>
      <c r="I259" s="17"/>
    </row>
    <row r="260" spans="2:9" ht="20.100000000000001" customHeight="1">
      <c r="B260" s="14"/>
      <c r="C260" s="15"/>
      <c r="D260" s="15"/>
      <c r="E260" s="27"/>
      <c r="F260" s="16"/>
      <c r="G260" s="56"/>
      <c r="H260" s="62">
        <f t="shared" si="9"/>
        <v>0</v>
      </c>
      <c r="I260" s="17"/>
    </row>
    <row r="261" spans="2:9" ht="20.100000000000001" customHeight="1">
      <c r="B261" s="14"/>
      <c r="C261" s="15"/>
      <c r="D261" s="15"/>
      <c r="E261" s="27"/>
      <c r="F261" s="16"/>
      <c r="G261" s="56"/>
      <c r="H261" s="62">
        <f t="shared" si="9"/>
        <v>0</v>
      </c>
      <c r="I261" s="17"/>
    </row>
    <row r="262" spans="2:9" ht="20.100000000000001" customHeight="1">
      <c r="B262" s="14"/>
      <c r="C262" s="15"/>
      <c r="D262" s="15"/>
      <c r="E262" s="27"/>
      <c r="F262" s="16"/>
      <c r="G262" s="56"/>
      <c r="H262" s="62">
        <f t="shared" si="9"/>
        <v>0</v>
      </c>
      <c r="I262" s="17"/>
    </row>
    <row r="263" spans="2:9" ht="20.100000000000001" customHeight="1">
      <c r="B263" s="14"/>
      <c r="C263" s="15"/>
      <c r="D263" s="15"/>
      <c r="E263" s="27"/>
      <c r="F263" s="16"/>
      <c r="G263" s="56"/>
      <c r="H263" s="62">
        <f t="shared" si="9"/>
        <v>0</v>
      </c>
      <c r="I263" s="17"/>
    </row>
    <row r="264" spans="2:9" ht="20.100000000000001" customHeight="1">
      <c r="B264" s="14"/>
      <c r="C264" s="15"/>
      <c r="D264" s="15"/>
      <c r="E264" s="27"/>
      <c r="F264" s="16"/>
      <c r="G264" s="56"/>
      <c r="H264" s="62">
        <f t="shared" si="9"/>
        <v>0</v>
      </c>
      <c r="I264" s="17"/>
    </row>
    <row r="265" spans="2:9" ht="20.100000000000001" customHeight="1">
      <c r="B265" s="14"/>
      <c r="C265" s="15"/>
      <c r="D265" s="15"/>
      <c r="E265" s="27"/>
      <c r="F265" s="16"/>
      <c r="G265" s="56"/>
      <c r="H265" s="62">
        <f t="shared" si="9"/>
        <v>0</v>
      </c>
      <c r="I265" s="17"/>
    </row>
    <row r="266" spans="2:9" ht="20.100000000000001" customHeight="1">
      <c r="B266" s="14"/>
      <c r="C266" s="15"/>
      <c r="D266" s="15"/>
      <c r="E266" s="27"/>
      <c r="F266" s="16"/>
      <c r="G266" s="56"/>
      <c r="H266" s="62">
        <f t="shared" si="9"/>
        <v>0</v>
      </c>
      <c r="I266" s="17"/>
    </row>
    <row r="267" spans="2:9" ht="20.100000000000001" customHeight="1">
      <c r="B267" s="14"/>
      <c r="C267" s="15"/>
      <c r="D267" s="15"/>
      <c r="E267" s="27"/>
      <c r="F267" s="16"/>
      <c r="G267" s="56"/>
      <c r="H267" s="62">
        <f t="shared" si="9"/>
        <v>0</v>
      </c>
      <c r="I267" s="17"/>
    </row>
    <row r="268" spans="2:9" ht="20.100000000000001" customHeight="1">
      <c r="B268" s="14"/>
      <c r="C268" s="15"/>
      <c r="D268" s="15"/>
      <c r="E268" s="27"/>
      <c r="F268" s="16"/>
      <c r="G268" s="56"/>
      <c r="H268" s="62">
        <f t="shared" si="9"/>
        <v>0</v>
      </c>
      <c r="I268" s="17"/>
    </row>
    <row r="269" spans="2:9" ht="20.100000000000001" customHeight="1">
      <c r="B269" s="14"/>
      <c r="C269" s="15"/>
      <c r="D269" s="15"/>
      <c r="E269" s="27"/>
      <c r="F269" s="16"/>
      <c r="G269" s="56"/>
      <c r="H269" s="62">
        <f t="shared" si="9"/>
        <v>0</v>
      </c>
      <c r="I269" s="17"/>
    </row>
    <row r="270" spans="2:9" ht="20.100000000000001" customHeight="1" thickBot="1">
      <c r="B270" s="18"/>
      <c r="C270" s="19"/>
      <c r="D270" s="19"/>
      <c r="E270" s="28"/>
      <c r="F270" s="20"/>
      <c r="G270" s="57"/>
      <c r="H270" s="62">
        <f>E270*G270</f>
        <v>0</v>
      </c>
      <c r="I270" s="21"/>
    </row>
    <row r="271" spans="2:9" ht="20.100000000000001" customHeight="1" thickBot="1">
      <c r="B271" s="1"/>
      <c r="C271" s="2" t="s">
        <v>0</v>
      </c>
      <c r="D271" s="3"/>
      <c r="E271" s="24"/>
      <c r="F271" s="4"/>
      <c r="G271" s="53"/>
      <c r="H271" s="60"/>
      <c r="I271" s="5"/>
    </row>
    <row r="272" spans="2:9" ht="20.100000000000001" customHeight="1" thickBot="1">
      <c r="B272" s="7"/>
      <c r="C272" s="8" t="s">
        <v>1</v>
      </c>
      <c r="D272" s="8" t="s">
        <v>7</v>
      </c>
      <c r="E272" s="25" t="s">
        <v>2</v>
      </c>
      <c r="F272" s="8" t="s">
        <v>3</v>
      </c>
      <c r="G272" s="54" t="s">
        <v>4</v>
      </c>
      <c r="H272" s="61" t="s">
        <v>5</v>
      </c>
      <c r="I272" s="9" t="s">
        <v>6</v>
      </c>
    </row>
    <row r="273" spans="2:9" ht="20.100000000000001" customHeight="1">
      <c r="B273" s="14"/>
      <c r="C273" s="15"/>
      <c r="D273" s="11"/>
      <c r="E273" s="26"/>
      <c r="F273" s="12"/>
      <c r="G273" s="55"/>
      <c r="H273" s="62">
        <f>E273*G273</f>
        <v>0</v>
      </c>
      <c r="I273" s="13"/>
    </row>
    <row r="274" spans="2:9" ht="20.100000000000001" customHeight="1">
      <c r="B274" s="14"/>
      <c r="C274" s="15"/>
      <c r="D274" s="15"/>
      <c r="E274" s="27"/>
      <c r="F274" s="16"/>
      <c r="G274" s="56"/>
      <c r="H274" s="62">
        <f>E274*G274</f>
        <v>0</v>
      </c>
      <c r="I274" s="17"/>
    </row>
    <row r="275" spans="2:9" ht="20.100000000000001" customHeight="1">
      <c r="B275" s="14"/>
      <c r="C275" s="15"/>
      <c r="D275" s="15"/>
      <c r="E275" s="27"/>
      <c r="F275" s="16"/>
      <c r="G275" s="56"/>
      <c r="H275" s="62">
        <f t="shared" ref="H275:H296" si="10">E275*G275</f>
        <v>0</v>
      </c>
      <c r="I275" s="17"/>
    </row>
    <row r="276" spans="2:9" ht="20.100000000000001" customHeight="1">
      <c r="B276" s="14"/>
      <c r="C276" s="15"/>
      <c r="D276" s="15"/>
      <c r="E276" s="27"/>
      <c r="F276" s="16"/>
      <c r="G276" s="56"/>
      <c r="H276" s="62">
        <f t="shared" si="10"/>
        <v>0</v>
      </c>
      <c r="I276" s="17"/>
    </row>
    <row r="277" spans="2:9" ht="20.100000000000001" customHeight="1">
      <c r="B277" s="14"/>
      <c r="C277" s="15"/>
      <c r="D277" s="15"/>
      <c r="E277" s="27"/>
      <c r="F277" s="16"/>
      <c r="G277" s="56"/>
      <c r="H277" s="62">
        <f t="shared" si="10"/>
        <v>0</v>
      </c>
      <c r="I277" s="17"/>
    </row>
    <row r="278" spans="2:9" ht="20.100000000000001" customHeight="1">
      <c r="B278" s="14"/>
      <c r="C278" s="15"/>
      <c r="D278" s="15"/>
      <c r="E278" s="27"/>
      <c r="F278" s="16"/>
      <c r="G278" s="56"/>
      <c r="H278" s="62">
        <f t="shared" si="10"/>
        <v>0</v>
      </c>
      <c r="I278" s="17"/>
    </row>
    <row r="279" spans="2:9" ht="20.100000000000001" customHeight="1">
      <c r="B279" s="14"/>
      <c r="C279" s="15"/>
      <c r="D279" s="15"/>
      <c r="E279" s="27"/>
      <c r="F279" s="16"/>
      <c r="G279" s="56"/>
      <c r="H279" s="62">
        <f t="shared" si="10"/>
        <v>0</v>
      </c>
      <c r="I279" s="17"/>
    </row>
    <row r="280" spans="2:9" ht="20.100000000000001" customHeight="1">
      <c r="B280" s="14"/>
      <c r="C280" s="15"/>
      <c r="D280" s="15"/>
      <c r="E280" s="27"/>
      <c r="F280" s="16"/>
      <c r="G280" s="56"/>
      <c r="H280" s="62">
        <f t="shared" si="10"/>
        <v>0</v>
      </c>
      <c r="I280" s="17"/>
    </row>
    <row r="281" spans="2:9" ht="20.100000000000001" customHeight="1">
      <c r="B281" s="14"/>
      <c r="C281" s="15"/>
      <c r="D281" s="15"/>
      <c r="E281" s="27"/>
      <c r="F281" s="16"/>
      <c r="G281" s="56"/>
      <c r="H281" s="62">
        <f t="shared" si="10"/>
        <v>0</v>
      </c>
      <c r="I281" s="17"/>
    </row>
    <row r="282" spans="2:9" ht="20.100000000000001" customHeight="1">
      <c r="B282" s="14"/>
      <c r="C282" s="15"/>
      <c r="D282" s="15"/>
      <c r="E282" s="27"/>
      <c r="F282" s="16"/>
      <c r="G282" s="56"/>
      <c r="H282" s="62">
        <f t="shared" si="10"/>
        <v>0</v>
      </c>
      <c r="I282" s="17"/>
    </row>
    <row r="283" spans="2:9" ht="20.100000000000001" customHeight="1">
      <c r="B283" s="14"/>
      <c r="C283" s="15"/>
      <c r="D283" s="15"/>
      <c r="E283" s="27"/>
      <c r="F283" s="16"/>
      <c r="G283" s="56"/>
      <c r="H283" s="62">
        <f t="shared" si="10"/>
        <v>0</v>
      </c>
      <c r="I283" s="17"/>
    </row>
    <row r="284" spans="2:9" ht="20.100000000000001" customHeight="1">
      <c r="B284" s="14"/>
      <c r="C284" s="15"/>
      <c r="D284" s="15"/>
      <c r="E284" s="27"/>
      <c r="F284" s="16"/>
      <c r="G284" s="56"/>
      <c r="H284" s="62">
        <f t="shared" si="10"/>
        <v>0</v>
      </c>
      <c r="I284" s="17"/>
    </row>
    <row r="285" spans="2:9" ht="20.100000000000001" customHeight="1">
      <c r="B285" s="14"/>
      <c r="C285" s="15"/>
      <c r="D285" s="15"/>
      <c r="E285" s="27"/>
      <c r="F285" s="16"/>
      <c r="G285" s="56"/>
      <c r="H285" s="62">
        <f t="shared" si="10"/>
        <v>0</v>
      </c>
      <c r="I285" s="17"/>
    </row>
    <row r="286" spans="2:9" ht="20.100000000000001" customHeight="1">
      <c r="B286" s="14"/>
      <c r="C286" s="15"/>
      <c r="D286" s="15"/>
      <c r="E286" s="27"/>
      <c r="F286" s="16"/>
      <c r="G286" s="56"/>
      <c r="H286" s="62">
        <f t="shared" si="10"/>
        <v>0</v>
      </c>
      <c r="I286" s="17"/>
    </row>
    <row r="287" spans="2:9" ht="20.100000000000001" customHeight="1">
      <c r="B287" s="14"/>
      <c r="C287" s="15"/>
      <c r="D287" s="15"/>
      <c r="E287" s="27"/>
      <c r="F287" s="16"/>
      <c r="G287" s="56"/>
      <c r="H287" s="62">
        <f t="shared" si="10"/>
        <v>0</v>
      </c>
      <c r="I287" s="17"/>
    </row>
    <row r="288" spans="2:9" ht="20.100000000000001" customHeight="1">
      <c r="B288" s="14"/>
      <c r="C288" s="15"/>
      <c r="D288" s="15"/>
      <c r="E288" s="27"/>
      <c r="F288" s="16"/>
      <c r="G288" s="56"/>
      <c r="H288" s="62">
        <f t="shared" si="10"/>
        <v>0</v>
      </c>
      <c r="I288" s="17"/>
    </row>
    <row r="289" spans="2:9" ht="20.100000000000001" customHeight="1">
      <c r="B289" s="14"/>
      <c r="C289" s="15"/>
      <c r="D289" s="15"/>
      <c r="E289" s="27"/>
      <c r="F289" s="16"/>
      <c r="G289" s="56"/>
      <c r="H289" s="62">
        <f t="shared" si="10"/>
        <v>0</v>
      </c>
      <c r="I289" s="17"/>
    </row>
    <row r="290" spans="2:9" ht="20.100000000000001" customHeight="1">
      <c r="B290" s="14"/>
      <c r="C290" s="15"/>
      <c r="D290" s="15"/>
      <c r="E290" s="27"/>
      <c r="F290" s="16"/>
      <c r="G290" s="56"/>
      <c r="H290" s="62">
        <f t="shared" si="10"/>
        <v>0</v>
      </c>
      <c r="I290" s="17"/>
    </row>
    <row r="291" spans="2:9" ht="20.100000000000001" customHeight="1">
      <c r="B291" s="14"/>
      <c r="C291" s="15"/>
      <c r="D291" s="15"/>
      <c r="E291" s="27"/>
      <c r="F291" s="16"/>
      <c r="G291" s="56"/>
      <c r="H291" s="62">
        <f t="shared" si="10"/>
        <v>0</v>
      </c>
      <c r="I291" s="17"/>
    </row>
    <row r="292" spans="2:9" ht="20.100000000000001" customHeight="1">
      <c r="B292" s="14"/>
      <c r="C292" s="15"/>
      <c r="D292" s="15"/>
      <c r="E292" s="27"/>
      <c r="F292" s="16"/>
      <c r="G292" s="56"/>
      <c r="H292" s="62">
        <f t="shared" si="10"/>
        <v>0</v>
      </c>
      <c r="I292" s="17"/>
    </row>
    <row r="293" spans="2:9" ht="20.100000000000001" customHeight="1">
      <c r="B293" s="14"/>
      <c r="C293" s="15"/>
      <c r="D293" s="15"/>
      <c r="E293" s="27"/>
      <c r="F293" s="16"/>
      <c r="G293" s="56"/>
      <c r="H293" s="62">
        <f t="shared" si="10"/>
        <v>0</v>
      </c>
      <c r="I293" s="17"/>
    </row>
    <row r="294" spans="2:9" ht="20.100000000000001" customHeight="1">
      <c r="B294" s="14"/>
      <c r="C294" s="15"/>
      <c r="D294" s="15"/>
      <c r="E294" s="27"/>
      <c r="F294" s="16"/>
      <c r="G294" s="56"/>
      <c r="H294" s="62">
        <f t="shared" si="10"/>
        <v>0</v>
      </c>
      <c r="I294" s="17"/>
    </row>
    <row r="295" spans="2:9" ht="20.100000000000001" customHeight="1">
      <c r="B295" s="14"/>
      <c r="C295" s="15"/>
      <c r="D295" s="15"/>
      <c r="E295" s="27"/>
      <c r="F295" s="16"/>
      <c r="G295" s="56"/>
      <c r="H295" s="62">
        <f t="shared" si="10"/>
        <v>0</v>
      </c>
      <c r="I295" s="17"/>
    </row>
    <row r="296" spans="2:9" ht="20.100000000000001" customHeight="1">
      <c r="B296" s="14"/>
      <c r="C296" s="15"/>
      <c r="D296" s="15"/>
      <c r="E296" s="27"/>
      <c r="F296" s="16"/>
      <c r="G296" s="56"/>
      <c r="H296" s="62">
        <f t="shared" si="10"/>
        <v>0</v>
      </c>
      <c r="I296" s="17"/>
    </row>
    <row r="297" spans="2:9" ht="20.100000000000001" customHeight="1" thickBot="1">
      <c r="B297" s="18"/>
      <c r="C297" s="19"/>
      <c r="D297" s="19"/>
      <c r="E297" s="28"/>
      <c r="F297" s="16"/>
      <c r="G297" s="57"/>
      <c r="H297" s="62"/>
      <c r="I297" s="21"/>
    </row>
    <row r="298" spans="2:9" ht="20.100000000000001" customHeight="1" thickBot="1">
      <c r="B298" s="1"/>
      <c r="C298" s="2" t="s">
        <v>0</v>
      </c>
      <c r="D298" s="3"/>
      <c r="E298" s="24"/>
      <c r="F298" s="4"/>
      <c r="G298" s="53"/>
      <c r="H298" s="60"/>
      <c r="I298" s="5"/>
    </row>
    <row r="299" spans="2:9" ht="20.100000000000001" customHeight="1" thickBot="1">
      <c r="B299" s="7"/>
      <c r="C299" s="8" t="s">
        <v>1</v>
      </c>
      <c r="D299" s="8" t="s">
        <v>7</v>
      </c>
      <c r="E299" s="25" t="s">
        <v>2</v>
      </c>
      <c r="F299" s="8" t="s">
        <v>3</v>
      </c>
      <c r="G299" s="54" t="s">
        <v>4</v>
      </c>
      <c r="H299" s="61" t="s">
        <v>5</v>
      </c>
      <c r="I299" s="9" t="s">
        <v>6</v>
      </c>
    </row>
    <row r="300" spans="2:9" ht="20.100000000000001" customHeight="1">
      <c r="B300" s="14"/>
      <c r="C300" s="15"/>
      <c r="D300" s="11"/>
      <c r="E300" s="26"/>
      <c r="F300" s="12"/>
      <c r="G300" s="55"/>
      <c r="H300" s="62">
        <f>E300*G300</f>
        <v>0</v>
      </c>
      <c r="I300" s="13"/>
    </row>
    <row r="301" spans="2:9" ht="20.100000000000001" customHeight="1">
      <c r="B301" s="14"/>
      <c r="C301" s="15"/>
      <c r="D301" s="15"/>
      <c r="E301" s="27"/>
      <c r="F301" s="16"/>
      <c r="G301" s="56"/>
      <c r="H301" s="62">
        <f>E301*G301</f>
        <v>0</v>
      </c>
      <c r="I301" s="17"/>
    </row>
    <row r="302" spans="2:9" ht="20.100000000000001" customHeight="1">
      <c r="B302" s="14"/>
      <c r="C302" s="15"/>
      <c r="D302" s="15"/>
      <c r="E302" s="27"/>
      <c r="F302" s="16"/>
      <c r="G302" s="56"/>
      <c r="H302" s="62">
        <f t="shared" ref="H302:H323" si="11">E302*G302</f>
        <v>0</v>
      </c>
      <c r="I302" s="17"/>
    </row>
    <row r="303" spans="2:9" ht="20.100000000000001" customHeight="1">
      <c r="B303" s="14"/>
      <c r="C303" s="15"/>
      <c r="D303" s="15"/>
      <c r="E303" s="27"/>
      <c r="F303" s="16"/>
      <c r="G303" s="56"/>
      <c r="H303" s="62">
        <f t="shared" si="11"/>
        <v>0</v>
      </c>
      <c r="I303" s="17"/>
    </row>
    <row r="304" spans="2:9" ht="20.100000000000001" customHeight="1">
      <c r="B304" s="14"/>
      <c r="C304" s="15"/>
      <c r="D304" s="15"/>
      <c r="E304" s="27"/>
      <c r="F304" s="16"/>
      <c r="G304" s="56"/>
      <c r="H304" s="62">
        <f t="shared" si="11"/>
        <v>0</v>
      </c>
      <c r="I304" s="17"/>
    </row>
    <row r="305" spans="2:9" ht="20.100000000000001" customHeight="1">
      <c r="B305" s="14"/>
      <c r="C305" s="15"/>
      <c r="D305" s="15"/>
      <c r="E305" s="27"/>
      <c r="F305" s="16"/>
      <c r="G305" s="56"/>
      <c r="H305" s="62">
        <f t="shared" si="11"/>
        <v>0</v>
      </c>
      <c r="I305" s="17"/>
    </row>
    <row r="306" spans="2:9" ht="20.100000000000001" customHeight="1">
      <c r="B306" s="14"/>
      <c r="C306" s="15"/>
      <c r="D306" s="15"/>
      <c r="E306" s="27"/>
      <c r="F306" s="16"/>
      <c r="G306" s="56"/>
      <c r="H306" s="62">
        <f t="shared" si="11"/>
        <v>0</v>
      </c>
      <c r="I306" s="17"/>
    </row>
    <row r="307" spans="2:9" ht="20.100000000000001" customHeight="1">
      <c r="B307" s="14"/>
      <c r="C307" s="15"/>
      <c r="D307" s="15"/>
      <c r="E307" s="27"/>
      <c r="F307" s="16"/>
      <c r="G307" s="56"/>
      <c r="H307" s="62">
        <f t="shared" si="11"/>
        <v>0</v>
      </c>
      <c r="I307" s="17"/>
    </row>
    <row r="308" spans="2:9" ht="20.100000000000001" customHeight="1">
      <c r="B308" s="14"/>
      <c r="C308" s="15"/>
      <c r="D308" s="15"/>
      <c r="E308" s="27"/>
      <c r="F308" s="16"/>
      <c r="G308" s="56"/>
      <c r="H308" s="62">
        <f t="shared" si="11"/>
        <v>0</v>
      </c>
      <c r="I308" s="17"/>
    </row>
    <row r="309" spans="2:9" ht="20.100000000000001" customHeight="1">
      <c r="B309" s="14"/>
      <c r="C309" s="15"/>
      <c r="D309" s="15"/>
      <c r="E309" s="27"/>
      <c r="F309" s="16"/>
      <c r="G309" s="56"/>
      <c r="H309" s="62">
        <f t="shared" si="11"/>
        <v>0</v>
      </c>
      <c r="I309" s="17"/>
    </row>
    <row r="310" spans="2:9" ht="20.100000000000001" customHeight="1">
      <c r="B310" s="14"/>
      <c r="C310" s="15"/>
      <c r="D310" s="15"/>
      <c r="E310" s="27"/>
      <c r="F310" s="16"/>
      <c r="G310" s="56"/>
      <c r="H310" s="62">
        <f t="shared" si="11"/>
        <v>0</v>
      </c>
      <c r="I310" s="17"/>
    </row>
    <row r="311" spans="2:9" ht="20.100000000000001" customHeight="1">
      <c r="B311" s="14"/>
      <c r="C311" s="15"/>
      <c r="D311" s="15"/>
      <c r="E311" s="27"/>
      <c r="F311" s="16"/>
      <c r="G311" s="56"/>
      <c r="H311" s="62">
        <f t="shared" si="11"/>
        <v>0</v>
      </c>
      <c r="I311" s="17"/>
    </row>
    <row r="312" spans="2:9" ht="20.100000000000001" customHeight="1">
      <c r="B312" s="14"/>
      <c r="C312" s="15"/>
      <c r="D312" s="15"/>
      <c r="E312" s="27"/>
      <c r="F312" s="16"/>
      <c r="G312" s="56"/>
      <c r="H312" s="62">
        <f t="shared" si="11"/>
        <v>0</v>
      </c>
      <c r="I312" s="17"/>
    </row>
    <row r="313" spans="2:9" ht="20.100000000000001" customHeight="1">
      <c r="B313" s="14"/>
      <c r="C313" s="15"/>
      <c r="D313" s="15"/>
      <c r="E313" s="27"/>
      <c r="F313" s="16"/>
      <c r="G313" s="56"/>
      <c r="H313" s="62">
        <f t="shared" si="11"/>
        <v>0</v>
      </c>
      <c r="I313" s="17"/>
    </row>
    <row r="314" spans="2:9" ht="20.100000000000001" customHeight="1">
      <c r="B314" s="14"/>
      <c r="C314" s="15"/>
      <c r="D314" s="15"/>
      <c r="E314" s="27"/>
      <c r="F314" s="16"/>
      <c r="G314" s="56"/>
      <c r="H314" s="62">
        <f t="shared" si="11"/>
        <v>0</v>
      </c>
      <c r="I314" s="17"/>
    </row>
    <row r="315" spans="2:9" ht="20.100000000000001" customHeight="1">
      <c r="B315" s="14"/>
      <c r="C315" s="15"/>
      <c r="D315" s="15"/>
      <c r="E315" s="27"/>
      <c r="F315" s="16"/>
      <c r="G315" s="56"/>
      <c r="H315" s="62">
        <f t="shared" si="11"/>
        <v>0</v>
      </c>
      <c r="I315" s="17"/>
    </row>
    <row r="316" spans="2:9" ht="20.100000000000001" customHeight="1">
      <c r="B316" s="14"/>
      <c r="C316" s="15"/>
      <c r="D316" s="15"/>
      <c r="E316" s="27"/>
      <c r="F316" s="16"/>
      <c r="G316" s="56"/>
      <c r="H316" s="62">
        <f t="shared" si="11"/>
        <v>0</v>
      </c>
      <c r="I316" s="17"/>
    </row>
    <row r="317" spans="2:9" ht="20.100000000000001" customHeight="1">
      <c r="B317" s="14"/>
      <c r="C317" s="15"/>
      <c r="D317" s="15"/>
      <c r="E317" s="27"/>
      <c r="F317" s="16"/>
      <c r="G317" s="56"/>
      <c r="H317" s="62">
        <f t="shared" si="11"/>
        <v>0</v>
      </c>
      <c r="I317" s="17"/>
    </row>
    <row r="318" spans="2:9" ht="20.100000000000001" customHeight="1">
      <c r="B318" s="14"/>
      <c r="C318" s="15"/>
      <c r="D318" s="15"/>
      <c r="E318" s="27"/>
      <c r="F318" s="16"/>
      <c r="G318" s="56"/>
      <c r="H318" s="62">
        <f t="shared" si="11"/>
        <v>0</v>
      </c>
      <c r="I318" s="17"/>
    </row>
    <row r="319" spans="2:9" ht="20.100000000000001" customHeight="1">
      <c r="B319" s="14"/>
      <c r="C319" s="15"/>
      <c r="D319" s="15"/>
      <c r="E319" s="27"/>
      <c r="F319" s="16"/>
      <c r="G319" s="56"/>
      <c r="H319" s="62">
        <f t="shared" si="11"/>
        <v>0</v>
      </c>
      <c r="I319" s="17"/>
    </row>
    <row r="320" spans="2:9" ht="20.100000000000001" customHeight="1">
      <c r="B320" s="14"/>
      <c r="C320" s="15"/>
      <c r="D320" s="15"/>
      <c r="E320" s="27"/>
      <c r="F320" s="16"/>
      <c r="G320" s="56"/>
      <c r="H320" s="62">
        <f t="shared" si="11"/>
        <v>0</v>
      </c>
      <c r="I320" s="17"/>
    </row>
    <row r="321" spans="2:9" ht="20.100000000000001" customHeight="1">
      <c r="B321" s="14"/>
      <c r="C321" s="15"/>
      <c r="D321" s="15"/>
      <c r="E321" s="27"/>
      <c r="F321" s="16"/>
      <c r="G321" s="56"/>
      <c r="H321" s="62">
        <f t="shared" si="11"/>
        <v>0</v>
      </c>
      <c r="I321" s="17"/>
    </row>
    <row r="322" spans="2:9" ht="20.100000000000001" customHeight="1">
      <c r="B322" s="14"/>
      <c r="C322" s="15"/>
      <c r="D322" s="15"/>
      <c r="E322" s="27"/>
      <c r="F322" s="16"/>
      <c r="G322" s="56"/>
      <c r="H322" s="62">
        <f t="shared" si="11"/>
        <v>0</v>
      </c>
      <c r="I322" s="17"/>
    </row>
    <row r="323" spans="2:9" ht="20.100000000000001" customHeight="1">
      <c r="B323" s="14"/>
      <c r="C323" s="15"/>
      <c r="D323" s="15"/>
      <c r="E323" s="27"/>
      <c r="F323" s="16"/>
      <c r="G323" s="56"/>
      <c r="H323" s="62">
        <f t="shared" si="11"/>
        <v>0</v>
      </c>
      <c r="I323" s="17"/>
    </row>
    <row r="324" spans="2:9" ht="20.100000000000001" customHeight="1" thickBot="1">
      <c r="B324" s="18"/>
      <c r="C324" s="19"/>
      <c r="D324" s="19"/>
      <c r="E324" s="28"/>
      <c r="F324" s="20"/>
      <c r="G324" s="57"/>
      <c r="H324" s="63"/>
      <c r="I324" s="21"/>
    </row>
    <row r="325" spans="2:9" ht="20.100000000000001" customHeight="1" thickBot="1">
      <c r="B325" s="1"/>
      <c r="C325" s="2" t="s">
        <v>0</v>
      </c>
      <c r="D325" s="3"/>
      <c r="E325" s="24"/>
      <c r="F325" s="4"/>
      <c r="G325" s="53"/>
      <c r="H325" s="60"/>
      <c r="I325" s="5"/>
    </row>
    <row r="326" spans="2:9" ht="20.100000000000001" customHeight="1" thickBot="1">
      <c r="B326" s="7"/>
      <c r="C326" s="8" t="s">
        <v>1</v>
      </c>
      <c r="D326" s="8" t="s">
        <v>7</v>
      </c>
      <c r="E326" s="25" t="s">
        <v>2</v>
      </c>
      <c r="F326" s="8" t="s">
        <v>3</v>
      </c>
      <c r="G326" s="54" t="s">
        <v>4</v>
      </c>
      <c r="H326" s="61" t="s">
        <v>5</v>
      </c>
      <c r="I326" s="9" t="s">
        <v>6</v>
      </c>
    </row>
    <row r="327" spans="2:9" ht="20.100000000000001" customHeight="1">
      <c r="B327" s="14"/>
      <c r="C327" s="15"/>
      <c r="D327" s="11"/>
      <c r="E327" s="26"/>
      <c r="F327" s="12"/>
      <c r="G327" s="55"/>
      <c r="H327" s="62">
        <f>E327*G327</f>
        <v>0</v>
      </c>
      <c r="I327" s="13"/>
    </row>
    <row r="328" spans="2:9" ht="20.100000000000001" customHeight="1">
      <c r="B328" s="14"/>
      <c r="C328" s="15"/>
      <c r="D328" s="15"/>
      <c r="E328" s="27"/>
      <c r="F328" s="16"/>
      <c r="G328" s="56"/>
      <c r="H328" s="62">
        <f>E328*G328</f>
        <v>0</v>
      </c>
      <c r="I328" s="17"/>
    </row>
    <row r="329" spans="2:9" ht="20.100000000000001" customHeight="1">
      <c r="B329" s="14"/>
      <c r="C329" s="15"/>
      <c r="D329" s="15"/>
      <c r="E329" s="27"/>
      <c r="F329" s="16"/>
      <c r="G329" s="56"/>
      <c r="H329" s="62">
        <f t="shared" ref="H329:H350" si="12">E329*G329</f>
        <v>0</v>
      </c>
      <c r="I329" s="17"/>
    </row>
    <row r="330" spans="2:9" ht="20.100000000000001" customHeight="1">
      <c r="B330" s="14"/>
      <c r="C330" s="15"/>
      <c r="D330" s="15"/>
      <c r="E330" s="27"/>
      <c r="F330" s="16"/>
      <c r="G330" s="56"/>
      <c r="H330" s="62">
        <f t="shared" si="12"/>
        <v>0</v>
      </c>
      <c r="I330" s="17"/>
    </row>
    <row r="331" spans="2:9" ht="20.100000000000001" customHeight="1">
      <c r="B331" s="14"/>
      <c r="C331" s="15"/>
      <c r="D331" s="15"/>
      <c r="E331" s="27"/>
      <c r="F331" s="16"/>
      <c r="G331" s="56"/>
      <c r="H331" s="62">
        <f t="shared" si="12"/>
        <v>0</v>
      </c>
      <c r="I331" s="17"/>
    </row>
    <row r="332" spans="2:9" ht="20.100000000000001" customHeight="1">
      <c r="B332" s="14"/>
      <c r="C332" s="15"/>
      <c r="D332" s="15"/>
      <c r="E332" s="27"/>
      <c r="F332" s="16"/>
      <c r="G332" s="56"/>
      <c r="H332" s="62">
        <f t="shared" si="12"/>
        <v>0</v>
      </c>
      <c r="I332" s="17"/>
    </row>
    <row r="333" spans="2:9" ht="20.100000000000001" customHeight="1">
      <c r="B333" s="14"/>
      <c r="C333" s="15"/>
      <c r="D333" s="15"/>
      <c r="E333" s="27"/>
      <c r="F333" s="16"/>
      <c r="G333" s="56"/>
      <c r="H333" s="62">
        <f t="shared" si="12"/>
        <v>0</v>
      </c>
      <c r="I333" s="17"/>
    </row>
    <row r="334" spans="2:9" ht="20.100000000000001" customHeight="1">
      <c r="B334" s="14"/>
      <c r="C334" s="15"/>
      <c r="D334" s="15"/>
      <c r="E334" s="27"/>
      <c r="F334" s="16"/>
      <c r="G334" s="56"/>
      <c r="H334" s="62">
        <f t="shared" si="12"/>
        <v>0</v>
      </c>
      <c r="I334" s="17"/>
    </row>
    <row r="335" spans="2:9" ht="20.100000000000001" customHeight="1">
      <c r="B335" s="14"/>
      <c r="C335" s="15"/>
      <c r="D335" s="15"/>
      <c r="E335" s="27"/>
      <c r="F335" s="16"/>
      <c r="G335" s="56"/>
      <c r="H335" s="62">
        <f t="shared" si="12"/>
        <v>0</v>
      </c>
      <c r="I335" s="17"/>
    </row>
    <row r="336" spans="2:9" ht="20.100000000000001" customHeight="1">
      <c r="B336" s="14"/>
      <c r="C336" s="15"/>
      <c r="D336" s="15"/>
      <c r="E336" s="27"/>
      <c r="F336" s="16"/>
      <c r="G336" s="56"/>
      <c r="H336" s="62">
        <f t="shared" si="12"/>
        <v>0</v>
      </c>
      <c r="I336" s="17"/>
    </row>
    <row r="337" spans="2:9" ht="20.100000000000001" customHeight="1">
      <c r="B337" s="14"/>
      <c r="C337" s="15"/>
      <c r="D337" s="15"/>
      <c r="E337" s="27"/>
      <c r="F337" s="16"/>
      <c r="G337" s="56"/>
      <c r="H337" s="62">
        <f t="shared" si="12"/>
        <v>0</v>
      </c>
      <c r="I337" s="17"/>
    </row>
    <row r="338" spans="2:9" ht="20.100000000000001" customHeight="1">
      <c r="B338" s="14"/>
      <c r="C338" s="15"/>
      <c r="D338" s="15"/>
      <c r="E338" s="27"/>
      <c r="F338" s="16"/>
      <c r="G338" s="56"/>
      <c r="H338" s="62">
        <f t="shared" si="12"/>
        <v>0</v>
      </c>
      <c r="I338" s="17"/>
    </row>
    <row r="339" spans="2:9" ht="20.100000000000001" customHeight="1">
      <c r="B339" s="14"/>
      <c r="C339" s="15"/>
      <c r="D339" s="15"/>
      <c r="E339" s="27"/>
      <c r="F339" s="16"/>
      <c r="G339" s="56"/>
      <c r="H339" s="62">
        <f t="shared" si="12"/>
        <v>0</v>
      </c>
      <c r="I339" s="17"/>
    </row>
    <row r="340" spans="2:9" ht="20.100000000000001" customHeight="1">
      <c r="B340" s="14"/>
      <c r="C340" s="15"/>
      <c r="D340" s="15"/>
      <c r="E340" s="27"/>
      <c r="F340" s="16"/>
      <c r="G340" s="56"/>
      <c r="H340" s="62">
        <f t="shared" si="12"/>
        <v>0</v>
      </c>
      <c r="I340" s="17"/>
    </row>
    <row r="341" spans="2:9" ht="20.100000000000001" customHeight="1">
      <c r="B341" s="14"/>
      <c r="C341" s="15"/>
      <c r="D341" s="15"/>
      <c r="E341" s="27"/>
      <c r="F341" s="16"/>
      <c r="G341" s="56"/>
      <c r="H341" s="62">
        <f t="shared" si="12"/>
        <v>0</v>
      </c>
      <c r="I341" s="17"/>
    </row>
    <row r="342" spans="2:9" ht="20.100000000000001" customHeight="1">
      <c r="B342" s="14"/>
      <c r="C342" s="15"/>
      <c r="D342" s="15"/>
      <c r="E342" s="27"/>
      <c r="F342" s="16"/>
      <c r="G342" s="56"/>
      <c r="H342" s="62">
        <f t="shared" si="12"/>
        <v>0</v>
      </c>
      <c r="I342" s="17"/>
    </row>
    <row r="343" spans="2:9" ht="20.100000000000001" customHeight="1">
      <c r="B343" s="14"/>
      <c r="C343" s="15"/>
      <c r="D343" s="15"/>
      <c r="E343" s="27"/>
      <c r="F343" s="16"/>
      <c r="G343" s="56"/>
      <c r="H343" s="62">
        <f t="shared" si="12"/>
        <v>0</v>
      </c>
      <c r="I343" s="17"/>
    </row>
    <row r="344" spans="2:9" ht="20.100000000000001" customHeight="1">
      <c r="B344" s="14"/>
      <c r="C344" s="15"/>
      <c r="D344" s="15"/>
      <c r="E344" s="27"/>
      <c r="F344" s="16"/>
      <c r="G344" s="56"/>
      <c r="H344" s="62">
        <f t="shared" si="12"/>
        <v>0</v>
      </c>
      <c r="I344" s="17"/>
    </row>
    <row r="345" spans="2:9" ht="20.100000000000001" customHeight="1">
      <c r="B345" s="14"/>
      <c r="C345" s="15"/>
      <c r="D345" s="15"/>
      <c r="E345" s="27"/>
      <c r="F345" s="16"/>
      <c r="G345" s="56"/>
      <c r="H345" s="62">
        <f t="shared" si="12"/>
        <v>0</v>
      </c>
      <c r="I345" s="17"/>
    </row>
    <row r="346" spans="2:9" ht="20.100000000000001" customHeight="1">
      <c r="B346" s="14"/>
      <c r="C346" s="15"/>
      <c r="D346" s="15"/>
      <c r="E346" s="27"/>
      <c r="F346" s="16"/>
      <c r="G346" s="56"/>
      <c r="H346" s="62">
        <f t="shared" si="12"/>
        <v>0</v>
      </c>
      <c r="I346" s="17"/>
    </row>
    <row r="347" spans="2:9" ht="20.100000000000001" customHeight="1">
      <c r="B347" s="14"/>
      <c r="C347" s="15"/>
      <c r="D347" s="15"/>
      <c r="E347" s="27"/>
      <c r="F347" s="16"/>
      <c r="G347" s="56"/>
      <c r="H347" s="62">
        <f t="shared" si="12"/>
        <v>0</v>
      </c>
      <c r="I347" s="17"/>
    </row>
    <row r="348" spans="2:9" ht="20.100000000000001" customHeight="1">
      <c r="B348" s="14"/>
      <c r="C348" s="15"/>
      <c r="D348" s="15"/>
      <c r="E348" s="27"/>
      <c r="F348" s="16"/>
      <c r="G348" s="56"/>
      <c r="H348" s="62">
        <f t="shared" si="12"/>
        <v>0</v>
      </c>
      <c r="I348" s="17"/>
    </row>
    <row r="349" spans="2:9" ht="20.100000000000001" customHeight="1">
      <c r="B349" s="14"/>
      <c r="C349" s="15"/>
      <c r="D349" s="15"/>
      <c r="E349" s="27"/>
      <c r="F349" s="16"/>
      <c r="G349" s="56"/>
      <c r="H349" s="62">
        <f t="shared" si="12"/>
        <v>0</v>
      </c>
      <c r="I349" s="17"/>
    </row>
    <row r="350" spans="2:9" ht="20.100000000000001" customHeight="1">
      <c r="B350" s="14"/>
      <c r="C350" s="15"/>
      <c r="D350" s="15"/>
      <c r="E350" s="27"/>
      <c r="F350" s="16"/>
      <c r="G350" s="56"/>
      <c r="H350" s="62">
        <f t="shared" si="12"/>
        <v>0</v>
      </c>
      <c r="I350" s="17"/>
    </row>
    <row r="351" spans="2:9" ht="20.100000000000001" customHeight="1" thickBot="1">
      <c r="B351" s="18"/>
      <c r="C351" s="19"/>
      <c r="D351" s="19"/>
      <c r="E351" s="28"/>
      <c r="F351" s="20"/>
      <c r="G351" s="57"/>
      <c r="H351" s="63"/>
      <c r="I351" s="21"/>
    </row>
    <row r="352" spans="2:9" ht="20.100000000000001" customHeight="1" thickBot="1">
      <c r="B352" s="1"/>
      <c r="C352" s="2" t="s">
        <v>0</v>
      </c>
      <c r="D352" s="3"/>
      <c r="E352" s="24"/>
      <c r="F352" s="4"/>
      <c r="G352" s="53"/>
      <c r="H352" s="60"/>
      <c r="I352" s="5"/>
    </row>
    <row r="353" spans="2:9" ht="20.100000000000001" customHeight="1" thickBot="1">
      <c r="B353" s="7"/>
      <c r="C353" s="8" t="s">
        <v>1</v>
      </c>
      <c r="D353" s="8" t="s">
        <v>7</v>
      </c>
      <c r="E353" s="25" t="s">
        <v>2</v>
      </c>
      <c r="F353" s="8" t="s">
        <v>3</v>
      </c>
      <c r="G353" s="54" t="s">
        <v>4</v>
      </c>
      <c r="H353" s="61" t="s">
        <v>5</v>
      </c>
      <c r="I353" s="9" t="s">
        <v>6</v>
      </c>
    </row>
    <row r="354" spans="2:9" ht="20.100000000000001" customHeight="1">
      <c r="B354" s="14"/>
      <c r="C354" s="15"/>
      <c r="D354" s="11"/>
      <c r="E354" s="26"/>
      <c r="F354" s="12"/>
      <c r="G354" s="55"/>
      <c r="H354" s="62">
        <f>E354*G354</f>
        <v>0</v>
      </c>
      <c r="I354" s="13"/>
    </row>
    <row r="355" spans="2:9" ht="20.100000000000001" customHeight="1">
      <c r="B355" s="14"/>
      <c r="C355" s="15"/>
      <c r="D355" s="15"/>
      <c r="E355" s="27"/>
      <c r="F355" s="16"/>
      <c r="G355" s="56"/>
      <c r="H355" s="62">
        <f>E355*G355</f>
        <v>0</v>
      </c>
      <c r="I355" s="17"/>
    </row>
    <row r="356" spans="2:9" ht="20.100000000000001" customHeight="1">
      <c r="B356" s="14"/>
      <c r="C356" s="15"/>
      <c r="D356" s="15"/>
      <c r="E356" s="27"/>
      <c r="F356" s="16"/>
      <c r="G356" s="56"/>
      <c r="H356" s="62">
        <f t="shared" ref="H356:H377" si="13">E356*G356</f>
        <v>0</v>
      </c>
      <c r="I356" s="17"/>
    </row>
    <row r="357" spans="2:9" ht="20.100000000000001" customHeight="1">
      <c r="B357" s="14"/>
      <c r="C357" s="15"/>
      <c r="D357" s="15"/>
      <c r="E357" s="27"/>
      <c r="F357" s="16"/>
      <c r="G357" s="56"/>
      <c r="H357" s="62">
        <f t="shared" si="13"/>
        <v>0</v>
      </c>
      <c r="I357" s="17"/>
    </row>
    <row r="358" spans="2:9" ht="20.100000000000001" customHeight="1">
      <c r="B358" s="14"/>
      <c r="C358" s="15"/>
      <c r="D358" s="15"/>
      <c r="E358" s="27"/>
      <c r="F358" s="16"/>
      <c r="G358" s="56"/>
      <c r="H358" s="62">
        <f t="shared" si="13"/>
        <v>0</v>
      </c>
      <c r="I358" s="17"/>
    </row>
    <row r="359" spans="2:9" ht="20.100000000000001" customHeight="1">
      <c r="B359" s="14"/>
      <c r="C359" s="15"/>
      <c r="D359" s="15"/>
      <c r="E359" s="27"/>
      <c r="F359" s="16"/>
      <c r="G359" s="56"/>
      <c r="H359" s="62">
        <f t="shared" si="13"/>
        <v>0</v>
      </c>
      <c r="I359" s="17"/>
    </row>
    <row r="360" spans="2:9" ht="20.100000000000001" customHeight="1">
      <c r="B360" s="14"/>
      <c r="C360" s="15"/>
      <c r="D360" s="15"/>
      <c r="E360" s="27"/>
      <c r="F360" s="16"/>
      <c r="G360" s="56"/>
      <c r="H360" s="62">
        <f t="shared" si="13"/>
        <v>0</v>
      </c>
      <c r="I360" s="17"/>
    </row>
    <row r="361" spans="2:9" ht="20.100000000000001" customHeight="1">
      <c r="B361" s="14"/>
      <c r="C361" s="15"/>
      <c r="D361" s="15"/>
      <c r="E361" s="27"/>
      <c r="F361" s="16"/>
      <c r="G361" s="56"/>
      <c r="H361" s="62">
        <f t="shared" si="13"/>
        <v>0</v>
      </c>
      <c r="I361" s="17"/>
    </row>
    <row r="362" spans="2:9" ht="20.100000000000001" customHeight="1">
      <c r="B362" s="14"/>
      <c r="C362" s="15"/>
      <c r="D362" s="15"/>
      <c r="E362" s="27"/>
      <c r="F362" s="16"/>
      <c r="G362" s="56"/>
      <c r="H362" s="62">
        <f t="shared" si="13"/>
        <v>0</v>
      </c>
      <c r="I362" s="17"/>
    </row>
    <row r="363" spans="2:9" ht="20.100000000000001" customHeight="1">
      <c r="B363" s="14"/>
      <c r="C363" s="15"/>
      <c r="D363" s="15"/>
      <c r="E363" s="27"/>
      <c r="F363" s="16"/>
      <c r="G363" s="56"/>
      <c r="H363" s="62">
        <f t="shared" si="13"/>
        <v>0</v>
      </c>
      <c r="I363" s="17"/>
    </row>
    <row r="364" spans="2:9" ht="20.100000000000001" customHeight="1">
      <c r="B364" s="14"/>
      <c r="C364" s="15"/>
      <c r="D364" s="15"/>
      <c r="E364" s="27"/>
      <c r="F364" s="16"/>
      <c r="G364" s="56"/>
      <c r="H364" s="62">
        <f t="shared" si="13"/>
        <v>0</v>
      </c>
      <c r="I364" s="17"/>
    </row>
    <row r="365" spans="2:9" ht="20.100000000000001" customHeight="1">
      <c r="B365" s="14"/>
      <c r="C365" s="15"/>
      <c r="D365" s="15"/>
      <c r="E365" s="27"/>
      <c r="F365" s="16"/>
      <c r="G365" s="56"/>
      <c r="H365" s="62">
        <f t="shared" si="13"/>
        <v>0</v>
      </c>
      <c r="I365" s="17"/>
    </row>
    <row r="366" spans="2:9" ht="20.100000000000001" customHeight="1">
      <c r="B366" s="14"/>
      <c r="C366" s="15"/>
      <c r="D366" s="15"/>
      <c r="E366" s="27"/>
      <c r="F366" s="16"/>
      <c r="G366" s="56"/>
      <c r="H366" s="62">
        <f t="shared" si="13"/>
        <v>0</v>
      </c>
      <c r="I366" s="17"/>
    </row>
    <row r="367" spans="2:9" ht="20.100000000000001" customHeight="1">
      <c r="B367" s="14"/>
      <c r="C367" s="15"/>
      <c r="D367" s="15"/>
      <c r="E367" s="27"/>
      <c r="F367" s="16"/>
      <c r="G367" s="56"/>
      <c r="H367" s="62">
        <f t="shared" si="13"/>
        <v>0</v>
      </c>
      <c r="I367" s="17"/>
    </row>
    <row r="368" spans="2:9" ht="20.100000000000001" customHeight="1">
      <c r="B368" s="14"/>
      <c r="C368" s="15"/>
      <c r="D368" s="15"/>
      <c r="E368" s="27"/>
      <c r="F368" s="16"/>
      <c r="G368" s="56"/>
      <c r="H368" s="62">
        <f t="shared" si="13"/>
        <v>0</v>
      </c>
      <c r="I368" s="17"/>
    </row>
    <row r="369" spans="2:9" ht="20.100000000000001" customHeight="1">
      <c r="B369" s="14"/>
      <c r="C369" s="15"/>
      <c r="D369" s="15"/>
      <c r="E369" s="27"/>
      <c r="F369" s="16"/>
      <c r="G369" s="56"/>
      <c r="H369" s="62">
        <f t="shared" si="13"/>
        <v>0</v>
      </c>
      <c r="I369" s="17"/>
    </row>
    <row r="370" spans="2:9" ht="20.100000000000001" customHeight="1">
      <c r="B370" s="14"/>
      <c r="C370" s="15"/>
      <c r="D370" s="15"/>
      <c r="E370" s="27"/>
      <c r="F370" s="16"/>
      <c r="G370" s="56"/>
      <c r="H370" s="62">
        <f t="shared" si="13"/>
        <v>0</v>
      </c>
      <c r="I370" s="17"/>
    </row>
    <row r="371" spans="2:9" ht="20.100000000000001" customHeight="1">
      <c r="B371" s="14"/>
      <c r="C371" s="15"/>
      <c r="D371" s="15"/>
      <c r="E371" s="27"/>
      <c r="F371" s="16"/>
      <c r="G371" s="56"/>
      <c r="H371" s="62">
        <f t="shared" si="13"/>
        <v>0</v>
      </c>
      <c r="I371" s="17"/>
    </row>
    <row r="372" spans="2:9" ht="20.100000000000001" customHeight="1">
      <c r="B372" s="14"/>
      <c r="C372" s="15"/>
      <c r="D372" s="15"/>
      <c r="E372" s="27"/>
      <c r="F372" s="16"/>
      <c r="G372" s="56"/>
      <c r="H372" s="62">
        <f t="shared" si="13"/>
        <v>0</v>
      </c>
      <c r="I372" s="17"/>
    </row>
    <row r="373" spans="2:9" ht="20.100000000000001" customHeight="1">
      <c r="B373" s="14"/>
      <c r="C373" s="15"/>
      <c r="D373" s="15"/>
      <c r="E373" s="27"/>
      <c r="F373" s="16"/>
      <c r="G373" s="56"/>
      <c r="H373" s="62">
        <f t="shared" si="13"/>
        <v>0</v>
      </c>
      <c r="I373" s="17"/>
    </row>
    <row r="374" spans="2:9" ht="20.100000000000001" customHeight="1">
      <c r="B374" s="14"/>
      <c r="C374" s="15"/>
      <c r="D374" s="15"/>
      <c r="E374" s="27"/>
      <c r="F374" s="16"/>
      <c r="G374" s="56"/>
      <c r="H374" s="62">
        <f t="shared" si="13"/>
        <v>0</v>
      </c>
      <c r="I374" s="17"/>
    </row>
    <row r="375" spans="2:9" ht="20.100000000000001" customHeight="1">
      <c r="B375" s="14"/>
      <c r="C375" s="15"/>
      <c r="D375" s="15"/>
      <c r="E375" s="27"/>
      <c r="F375" s="16"/>
      <c r="G375" s="56"/>
      <c r="H375" s="62">
        <f t="shared" si="13"/>
        <v>0</v>
      </c>
      <c r="I375" s="17"/>
    </row>
    <row r="376" spans="2:9" ht="20.100000000000001" customHeight="1">
      <c r="B376" s="14"/>
      <c r="C376" s="15"/>
      <c r="D376" s="15"/>
      <c r="E376" s="27"/>
      <c r="F376" s="16"/>
      <c r="G376" s="56"/>
      <c r="H376" s="62">
        <f t="shared" si="13"/>
        <v>0</v>
      </c>
      <c r="I376" s="17"/>
    </row>
    <row r="377" spans="2:9" ht="20.100000000000001" customHeight="1">
      <c r="B377" s="14"/>
      <c r="C377" s="15"/>
      <c r="D377" s="15"/>
      <c r="E377" s="27"/>
      <c r="F377" s="16"/>
      <c r="G377" s="56"/>
      <c r="H377" s="62">
        <f t="shared" si="13"/>
        <v>0</v>
      </c>
      <c r="I377" s="17"/>
    </row>
    <row r="378" spans="2:9" ht="20.100000000000001" customHeight="1" thickBot="1">
      <c r="B378" s="18"/>
      <c r="C378" s="19"/>
      <c r="D378" s="19"/>
      <c r="E378" s="28"/>
      <c r="F378" s="20"/>
      <c r="G378" s="57"/>
      <c r="H378" s="63"/>
      <c r="I378" s="21"/>
    </row>
    <row r="379" spans="2:9" ht="20.100000000000001" customHeight="1" thickBot="1">
      <c r="B379" s="1"/>
      <c r="C379" s="2" t="s">
        <v>0</v>
      </c>
      <c r="D379" s="3"/>
      <c r="E379" s="24"/>
      <c r="F379" s="4"/>
      <c r="G379" s="53"/>
      <c r="H379" s="60"/>
      <c r="I379" s="5"/>
    </row>
    <row r="380" spans="2:9" ht="20.100000000000001" customHeight="1" thickBot="1">
      <c r="B380" s="7"/>
      <c r="C380" s="8" t="s">
        <v>1</v>
      </c>
      <c r="D380" s="8" t="s">
        <v>7</v>
      </c>
      <c r="E380" s="25" t="s">
        <v>2</v>
      </c>
      <c r="F380" s="8" t="s">
        <v>3</v>
      </c>
      <c r="G380" s="54" t="s">
        <v>4</v>
      </c>
      <c r="H380" s="61" t="s">
        <v>5</v>
      </c>
      <c r="I380" s="9" t="s">
        <v>6</v>
      </c>
    </row>
    <row r="381" spans="2:9" ht="20.100000000000001" customHeight="1">
      <c r="B381" s="14"/>
      <c r="C381" s="15"/>
      <c r="D381" s="11"/>
      <c r="E381" s="26"/>
      <c r="F381" s="12"/>
      <c r="G381" s="55"/>
      <c r="H381" s="62">
        <f>E381*G381</f>
        <v>0</v>
      </c>
      <c r="I381" s="13"/>
    </row>
    <row r="382" spans="2:9" ht="20.100000000000001" customHeight="1">
      <c r="B382" s="14"/>
      <c r="C382" s="15"/>
      <c r="D382" s="15"/>
      <c r="E382" s="27"/>
      <c r="F382" s="16"/>
      <c r="G382" s="56"/>
      <c r="H382" s="62">
        <f>E382*G382</f>
        <v>0</v>
      </c>
      <c r="I382" s="17"/>
    </row>
    <row r="383" spans="2:9" ht="20.100000000000001" customHeight="1">
      <c r="B383" s="14"/>
      <c r="C383" s="15"/>
      <c r="D383" s="15"/>
      <c r="E383" s="27"/>
      <c r="F383" s="16"/>
      <c r="G383" s="56"/>
      <c r="H383" s="62">
        <f t="shared" ref="H383:H404" si="14">E383*G383</f>
        <v>0</v>
      </c>
      <c r="I383" s="17"/>
    </row>
    <row r="384" spans="2:9" ht="20.100000000000001" customHeight="1">
      <c r="B384" s="14"/>
      <c r="C384" s="15"/>
      <c r="D384" s="15"/>
      <c r="E384" s="27"/>
      <c r="F384" s="16"/>
      <c r="G384" s="56"/>
      <c r="H384" s="62">
        <f t="shared" si="14"/>
        <v>0</v>
      </c>
      <c r="I384" s="17"/>
    </row>
    <row r="385" spans="2:9" ht="20.100000000000001" customHeight="1">
      <c r="B385" s="14"/>
      <c r="C385" s="15"/>
      <c r="D385" s="15"/>
      <c r="E385" s="27"/>
      <c r="F385" s="16"/>
      <c r="G385" s="56"/>
      <c r="H385" s="62">
        <f t="shared" si="14"/>
        <v>0</v>
      </c>
      <c r="I385" s="17"/>
    </row>
    <row r="386" spans="2:9" ht="20.100000000000001" customHeight="1">
      <c r="B386" s="14"/>
      <c r="C386" s="15"/>
      <c r="D386" s="15"/>
      <c r="E386" s="27"/>
      <c r="F386" s="16"/>
      <c r="G386" s="56"/>
      <c r="H386" s="62">
        <f t="shared" si="14"/>
        <v>0</v>
      </c>
      <c r="I386" s="17"/>
    </row>
    <row r="387" spans="2:9" ht="20.100000000000001" customHeight="1">
      <c r="B387" s="14"/>
      <c r="C387" s="15"/>
      <c r="D387" s="15"/>
      <c r="E387" s="27"/>
      <c r="F387" s="16"/>
      <c r="G387" s="56"/>
      <c r="H387" s="62">
        <f t="shared" si="14"/>
        <v>0</v>
      </c>
      <c r="I387" s="17"/>
    </row>
    <row r="388" spans="2:9" ht="20.100000000000001" customHeight="1">
      <c r="B388" s="14"/>
      <c r="C388" s="15"/>
      <c r="D388" s="15"/>
      <c r="E388" s="27"/>
      <c r="F388" s="16"/>
      <c r="G388" s="56"/>
      <c r="H388" s="62">
        <f t="shared" si="14"/>
        <v>0</v>
      </c>
      <c r="I388" s="17"/>
    </row>
    <row r="389" spans="2:9" ht="20.100000000000001" customHeight="1">
      <c r="B389" s="14"/>
      <c r="C389" s="15"/>
      <c r="D389" s="15"/>
      <c r="E389" s="27"/>
      <c r="F389" s="16"/>
      <c r="G389" s="56"/>
      <c r="H389" s="62">
        <f t="shared" si="14"/>
        <v>0</v>
      </c>
      <c r="I389" s="17"/>
    </row>
    <row r="390" spans="2:9" ht="20.100000000000001" customHeight="1">
      <c r="B390" s="14"/>
      <c r="C390" s="15"/>
      <c r="D390" s="15"/>
      <c r="E390" s="27"/>
      <c r="F390" s="16"/>
      <c r="G390" s="56"/>
      <c r="H390" s="62">
        <f t="shared" si="14"/>
        <v>0</v>
      </c>
      <c r="I390" s="17"/>
    </row>
    <row r="391" spans="2:9" ht="20.100000000000001" customHeight="1">
      <c r="B391" s="14"/>
      <c r="C391" s="15"/>
      <c r="D391" s="15"/>
      <c r="E391" s="27"/>
      <c r="F391" s="16"/>
      <c r="G391" s="56"/>
      <c r="H391" s="62">
        <f t="shared" si="14"/>
        <v>0</v>
      </c>
      <c r="I391" s="17"/>
    </row>
    <row r="392" spans="2:9" ht="20.100000000000001" customHeight="1">
      <c r="B392" s="14"/>
      <c r="C392" s="15"/>
      <c r="D392" s="15"/>
      <c r="E392" s="27"/>
      <c r="F392" s="16"/>
      <c r="G392" s="56"/>
      <c r="H392" s="62">
        <f t="shared" si="14"/>
        <v>0</v>
      </c>
      <c r="I392" s="17"/>
    </row>
    <row r="393" spans="2:9" ht="20.100000000000001" customHeight="1">
      <c r="B393" s="14"/>
      <c r="C393" s="15"/>
      <c r="D393" s="15"/>
      <c r="E393" s="27"/>
      <c r="F393" s="16"/>
      <c r="G393" s="56"/>
      <c r="H393" s="62">
        <f t="shared" si="14"/>
        <v>0</v>
      </c>
      <c r="I393" s="17"/>
    </row>
    <row r="394" spans="2:9" ht="20.100000000000001" customHeight="1">
      <c r="B394" s="14"/>
      <c r="C394" s="15"/>
      <c r="D394" s="15"/>
      <c r="E394" s="27"/>
      <c r="F394" s="16"/>
      <c r="G394" s="56"/>
      <c r="H394" s="62">
        <f t="shared" si="14"/>
        <v>0</v>
      </c>
      <c r="I394" s="17"/>
    </row>
    <row r="395" spans="2:9" ht="20.100000000000001" customHeight="1">
      <c r="B395" s="14"/>
      <c r="C395" s="15"/>
      <c r="D395" s="15"/>
      <c r="E395" s="27"/>
      <c r="F395" s="16"/>
      <c r="G395" s="56"/>
      <c r="H395" s="62">
        <f t="shared" si="14"/>
        <v>0</v>
      </c>
      <c r="I395" s="17"/>
    </row>
    <row r="396" spans="2:9" ht="20.100000000000001" customHeight="1">
      <c r="B396" s="14"/>
      <c r="C396" s="15"/>
      <c r="D396" s="15"/>
      <c r="E396" s="27"/>
      <c r="F396" s="16"/>
      <c r="G396" s="56"/>
      <c r="H396" s="62">
        <f t="shared" si="14"/>
        <v>0</v>
      </c>
      <c r="I396" s="17"/>
    </row>
    <row r="397" spans="2:9" ht="20.100000000000001" customHeight="1">
      <c r="B397" s="14"/>
      <c r="C397" s="15"/>
      <c r="D397" s="15"/>
      <c r="E397" s="27"/>
      <c r="F397" s="16"/>
      <c r="G397" s="56"/>
      <c r="H397" s="62">
        <f t="shared" si="14"/>
        <v>0</v>
      </c>
      <c r="I397" s="17"/>
    </row>
    <row r="398" spans="2:9" ht="20.100000000000001" customHeight="1">
      <c r="B398" s="14"/>
      <c r="C398" s="15"/>
      <c r="D398" s="15"/>
      <c r="E398" s="27"/>
      <c r="F398" s="16"/>
      <c r="G398" s="56"/>
      <c r="H398" s="62">
        <f t="shared" si="14"/>
        <v>0</v>
      </c>
      <c r="I398" s="17"/>
    </row>
    <row r="399" spans="2:9" ht="20.100000000000001" customHeight="1">
      <c r="B399" s="14"/>
      <c r="C399" s="15"/>
      <c r="D399" s="15"/>
      <c r="E399" s="27"/>
      <c r="F399" s="16"/>
      <c r="G399" s="56"/>
      <c r="H399" s="62">
        <f t="shared" si="14"/>
        <v>0</v>
      </c>
      <c r="I399" s="17"/>
    </row>
    <row r="400" spans="2:9" ht="20.100000000000001" customHeight="1">
      <c r="B400" s="14"/>
      <c r="C400" s="15"/>
      <c r="D400" s="15"/>
      <c r="E400" s="27"/>
      <c r="F400" s="16"/>
      <c r="G400" s="56"/>
      <c r="H400" s="62">
        <f t="shared" si="14"/>
        <v>0</v>
      </c>
      <c r="I400" s="17"/>
    </row>
    <row r="401" spans="2:9" ht="20.100000000000001" customHeight="1">
      <c r="B401" s="14"/>
      <c r="C401" s="15"/>
      <c r="D401" s="15"/>
      <c r="E401" s="27"/>
      <c r="F401" s="16"/>
      <c r="G401" s="56"/>
      <c r="H401" s="62">
        <f t="shared" si="14"/>
        <v>0</v>
      </c>
      <c r="I401" s="17"/>
    </row>
    <row r="402" spans="2:9" ht="20.100000000000001" customHeight="1">
      <c r="B402" s="14"/>
      <c r="C402" s="15"/>
      <c r="D402" s="15"/>
      <c r="E402" s="27"/>
      <c r="F402" s="16"/>
      <c r="G402" s="56"/>
      <c r="H402" s="62">
        <f t="shared" si="14"/>
        <v>0</v>
      </c>
      <c r="I402" s="17"/>
    </row>
    <row r="403" spans="2:9" ht="20.100000000000001" customHeight="1">
      <c r="B403" s="14"/>
      <c r="C403" s="15"/>
      <c r="D403" s="15"/>
      <c r="E403" s="27"/>
      <c r="F403" s="16"/>
      <c r="G403" s="56"/>
      <c r="H403" s="62">
        <f t="shared" si="14"/>
        <v>0</v>
      </c>
      <c r="I403" s="17"/>
    </row>
    <row r="404" spans="2:9" ht="20.100000000000001" customHeight="1">
      <c r="B404" s="14"/>
      <c r="C404" s="15"/>
      <c r="D404" s="15"/>
      <c r="E404" s="27"/>
      <c r="F404" s="16"/>
      <c r="G404" s="56"/>
      <c r="H404" s="62">
        <f t="shared" si="14"/>
        <v>0</v>
      </c>
      <c r="I404" s="17"/>
    </row>
    <row r="405" spans="2:9" ht="20.100000000000001" customHeight="1" thickBot="1">
      <c r="B405" s="18"/>
      <c r="C405" s="19"/>
      <c r="D405" s="19"/>
      <c r="E405" s="28"/>
      <c r="F405" s="20"/>
      <c r="G405" s="57"/>
      <c r="H405" s="63"/>
      <c r="I405" s="21"/>
    </row>
    <row r="406" spans="2:9" ht="20.100000000000001" customHeight="1" thickBot="1">
      <c r="B406" s="1"/>
      <c r="C406" s="2" t="s">
        <v>0</v>
      </c>
      <c r="D406" s="3"/>
      <c r="E406" s="24"/>
      <c r="F406" s="4"/>
      <c r="G406" s="53"/>
      <c r="H406" s="60"/>
      <c r="I406" s="5"/>
    </row>
    <row r="407" spans="2:9" ht="20.100000000000001" customHeight="1" thickBot="1">
      <c r="B407" s="7"/>
      <c r="C407" s="8" t="s">
        <v>1</v>
      </c>
      <c r="D407" s="8" t="s">
        <v>7</v>
      </c>
      <c r="E407" s="25" t="s">
        <v>2</v>
      </c>
      <c r="F407" s="8" t="s">
        <v>3</v>
      </c>
      <c r="G407" s="54" t="s">
        <v>4</v>
      </c>
      <c r="H407" s="61" t="s">
        <v>5</v>
      </c>
      <c r="I407" s="9" t="s">
        <v>6</v>
      </c>
    </row>
    <row r="408" spans="2:9" ht="20.100000000000001" customHeight="1">
      <c r="B408" s="14"/>
      <c r="C408" s="15"/>
      <c r="D408" s="11"/>
      <c r="E408" s="26"/>
      <c r="F408" s="12"/>
      <c r="G408" s="55"/>
      <c r="H408" s="62">
        <f>E408*G408</f>
        <v>0</v>
      </c>
      <c r="I408" s="13"/>
    </row>
    <row r="409" spans="2:9" ht="20.100000000000001" customHeight="1">
      <c r="B409" s="14"/>
      <c r="C409" s="15"/>
      <c r="D409" s="15"/>
      <c r="E409" s="27"/>
      <c r="F409" s="16"/>
      <c r="G409" s="56"/>
      <c r="H409" s="62">
        <f>E409*G409</f>
        <v>0</v>
      </c>
      <c r="I409" s="17"/>
    </row>
    <row r="410" spans="2:9" ht="20.100000000000001" customHeight="1">
      <c r="B410" s="14"/>
      <c r="C410" s="15"/>
      <c r="D410" s="15"/>
      <c r="E410" s="27"/>
      <c r="F410" s="16"/>
      <c r="G410" s="56"/>
      <c r="H410" s="62">
        <f t="shared" ref="H410:H431" si="15">E410*G410</f>
        <v>0</v>
      </c>
      <c r="I410" s="17"/>
    </row>
    <row r="411" spans="2:9" ht="20.100000000000001" customHeight="1">
      <c r="B411" s="14"/>
      <c r="C411" s="15"/>
      <c r="D411" s="15"/>
      <c r="E411" s="27"/>
      <c r="F411" s="16"/>
      <c r="G411" s="56"/>
      <c r="H411" s="62">
        <f t="shared" si="15"/>
        <v>0</v>
      </c>
      <c r="I411" s="17"/>
    </row>
    <row r="412" spans="2:9" ht="20.100000000000001" customHeight="1">
      <c r="B412" s="14"/>
      <c r="C412" s="15"/>
      <c r="D412" s="15"/>
      <c r="E412" s="27"/>
      <c r="F412" s="16"/>
      <c r="G412" s="56"/>
      <c r="H412" s="62">
        <f t="shared" si="15"/>
        <v>0</v>
      </c>
      <c r="I412" s="17"/>
    </row>
    <row r="413" spans="2:9" ht="20.100000000000001" customHeight="1">
      <c r="B413" s="14"/>
      <c r="C413" s="15"/>
      <c r="D413" s="15"/>
      <c r="E413" s="27"/>
      <c r="F413" s="16"/>
      <c r="G413" s="56"/>
      <c r="H413" s="62">
        <f t="shared" si="15"/>
        <v>0</v>
      </c>
      <c r="I413" s="17"/>
    </row>
    <row r="414" spans="2:9" ht="20.100000000000001" customHeight="1">
      <c r="B414" s="14"/>
      <c r="C414" s="15"/>
      <c r="D414" s="15"/>
      <c r="E414" s="27"/>
      <c r="F414" s="16"/>
      <c r="G414" s="56"/>
      <c r="H414" s="62">
        <f t="shared" si="15"/>
        <v>0</v>
      </c>
      <c r="I414" s="17"/>
    </row>
    <row r="415" spans="2:9" ht="20.100000000000001" customHeight="1">
      <c r="B415" s="14"/>
      <c r="C415" s="15"/>
      <c r="D415" s="15"/>
      <c r="E415" s="27"/>
      <c r="F415" s="16"/>
      <c r="G415" s="56"/>
      <c r="H415" s="62">
        <f t="shared" si="15"/>
        <v>0</v>
      </c>
      <c r="I415" s="17"/>
    </row>
    <row r="416" spans="2:9" ht="20.100000000000001" customHeight="1">
      <c r="B416" s="14"/>
      <c r="C416" s="15"/>
      <c r="D416" s="15"/>
      <c r="E416" s="27"/>
      <c r="F416" s="16"/>
      <c r="G416" s="56"/>
      <c r="H416" s="62">
        <f t="shared" si="15"/>
        <v>0</v>
      </c>
      <c r="I416" s="17"/>
    </row>
    <row r="417" spans="2:9" ht="20.100000000000001" customHeight="1">
      <c r="B417" s="14"/>
      <c r="C417" s="15"/>
      <c r="D417" s="15"/>
      <c r="E417" s="27"/>
      <c r="F417" s="16"/>
      <c r="G417" s="56"/>
      <c r="H417" s="62">
        <f t="shared" si="15"/>
        <v>0</v>
      </c>
      <c r="I417" s="17"/>
    </row>
    <row r="418" spans="2:9" ht="20.100000000000001" customHeight="1">
      <c r="B418" s="14"/>
      <c r="C418" s="15"/>
      <c r="D418" s="15"/>
      <c r="E418" s="27"/>
      <c r="F418" s="16"/>
      <c r="G418" s="56"/>
      <c r="H418" s="62">
        <f t="shared" si="15"/>
        <v>0</v>
      </c>
      <c r="I418" s="17"/>
    </row>
    <row r="419" spans="2:9" ht="20.100000000000001" customHeight="1">
      <c r="B419" s="14"/>
      <c r="C419" s="15"/>
      <c r="D419" s="15"/>
      <c r="E419" s="27"/>
      <c r="F419" s="16"/>
      <c r="G419" s="56"/>
      <c r="H419" s="62">
        <f t="shared" si="15"/>
        <v>0</v>
      </c>
      <c r="I419" s="17"/>
    </row>
    <row r="420" spans="2:9" ht="20.100000000000001" customHeight="1">
      <c r="B420" s="14"/>
      <c r="C420" s="15"/>
      <c r="D420" s="15"/>
      <c r="E420" s="27"/>
      <c r="F420" s="16"/>
      <c r="G420" s="56"/>
      <c r="H420" s="62">
        <f t="shared" si="15"/>
        <v>0</v>
      </c>
      <c r="I420" s="17"/>
    </row>
    <row r="421" spans="2:9" ht="20.100000000000001" customHeight="1">
      <c r="B421" s="14"/>
      <c r="C421" s="15"/>
      <c r="D421" s="15"/>
      <c r="E421" s="27"/>
      <c r="F421" s="16"/>
      <c r="G421" s="56"/>
      <c r="H421" s="62">
        <f t="shared" si="15"/>
        <v>0</v>
      </c>
      <c r="I421" s="17"/>
    </row>
    <row r="422" spans="2:9" ht="20.100000000000001" customHeight="1">
      <c r="B422" s="14"/>
      <c r="C422" s="15"/>
      <c r="D422" s="15"/>
      <c r="E422" s="27"/>
      <c r="F422" s="16"/>
      <c r="G422" s="56"/>
      <c r="H422" s="62">
        <f t="shared" si="15"/>
        <v>0</v>
      </c>
      <c r="I422" s="17"/>
    </row>
    <row r="423" spans="2:9" ht="20.100000000000001" customHeight="1">
      <c r="B423" s="14"/>
      <c r="C423" s="15"/>
      <c r="D423" s="15"/>
      <c r="E423" s="27"/>
      <c r="F423" s="16"/>
      <c r="G423" s="56"/>
      <c r="H423" s="62">
        <f t="shared" si="15"/>
        <v>0</v>
      </c>
      <c r="I423" s="17"/>
    </row>
    <row r="424" spans="2:9" ht="20.100000000000001" customHeight="1">
      <c r="B424" s="14"/>
      <c r="C424" s="15"/>
      <c r="D424" s="15"/>
      <c r="E424" s="27"/>
      <c r="F424" s="16"/>
      <c r="G424" s="56"/>
      <c r="H424" s="62">
        <f t="shared" si="15"/>
        <v>0</v>
      </c>
      <c r="I424" s="17"/>
    </row>
    <row r="425" spans="2:9" ht="20.100000000000001" customHeight="1">
      <c r="B425" s="14"/>
      <c r="C425" s="15"/>
      <c r="D425" s="15"/>
      <c r="E425" s="27"/>
      <c r="F425" s="16"/>
      <c r="G425" s="56"/>
      <c r="H425" s="62">
        <f t="shared" si="15"/>
        <v>0</v>
      </c>
      <c r="I425" s="17"/>
    </row>
    <row r="426" spans="2:9" ht="20.100000000000001" customHeight="1">
      <c r="B426" s="14"/>
      <c r="C426" s="15"/>
      <c r="D426" s="15"/>
      <c r="E426" s="27"/>
      <c r="F426" s="16"/>
      <c r="G426" s="56"/>
      <c r="H426" s="62">
        <f t="shared" si="15"/>
        <v>0</v>
      </c>
      <c r="I426" s="17"/>
    </row>
    <row r="427" spans="2:9" ht="20.100000000000001" customHeight="1">
      <c r="B427" s="14"/>
      <c r="C427" s="15"/>
      <c r="D427" s="15"/>
      <c r="E427" s="27"/>
      <c r="F427" s="16"/>
      <c r="G427" s="56"/>
      <c r="H427" s="62">
        <f t="shared" si="15"/>
        <v>0</v>
      </c>
      <c r="I427" s="17"/>
    </row>
    <row r="428" spans="2:9" ht="20.100000000000001" customHeight="1">
      <c r="B428" s="14"/>
      <c r="C428" s="15"/>
      <c r="D428" s="15"/>
      <c r="E428" s="27"/>
      <c r="F428" s="16"/>
      <c r="G428" s="56"/>
      <c r="H428" s="62">
        <f t="shared" si="15"/>
        <v>0</v>
      </c>
      <c r="I428" s="17"/>
    </row>
    <row r="429" spans="2:9" ht="20.100000000000001" customHeight="1">
      <c r="B429" s="14"/>
      <c r="C429" s="15"/>
      <c r="D429" s="15"/>
      <c r="E429" s="27"/>
      <c r="F429" s="16"/>
      <c r="G429" s="56"/>
      <c r="H429" s="62">
        <f t="shared" si="15"/>
        <v>0</v>
      </c>
      <c r="I429" s="17"/>
    </row>
    <row r="430" spans="2:9" ht="20.100000000000001" customHeight="1">
      <c r="B430" s="14"/>
      <c r="C430" s="15"/>
      <c r="D430" s="15"/>
      <c r="E430" s="27"/>
      <c r="F430" s="16"/>
      <c r="G430" s="56"/>
      <c r="H430" s="62">
        <f t="shared" si="15"/>
        <v>0</v>
      </c>
      <c r="I430" s="17"/>
    </row>
    <row r="431" spans="2:9" ht="20.100000000000001" customHeight="1">
      <c r="B431" s="14"/>
      <c r="C431" s="15"/>
      <c r="D431" s="15"/>
      <c r="E431" s="27"/>
      <c r="F431" s="16"/>
      <c r="G431" s="56"/>
      <c r="H431" s="62">
        <f t="shared" si="15"/>
        <v>0</v>
      </c>
      <c r="I431" s="17"/>
    </row>
    <row r="432" spans="2:9" ht="20.100000000000001" customHeight="1" thickBot="1">
      <c r="B432" s="18"/>
      <c r="C432" s="19"/>
      <c r="D432" s="19"/>
      <c r="E432" s="28"/>
      <c r="F432" s="20"/>
      <c r="G432" s="57"/>
      <c r="H432" s="63"/>
      <c r="I432" s="21"/>
    </row>
    <row r="433" spans="2:9" ht="20.100000000000001" customHeight="1" thickBot="1">
      <c r="B433" s="1"/>
      <c r="C433" s="2" t="s">
        <v>0</v>
      </c>
      <c r="D433" s="3"/>
      <c r="E433" s="24"/>
      <c r="F433" s="4"/>
      <c r="G433" s="53"/>
      <c r="H433" s="60"/>
      <c r="I433" s="5"/>
    </row>
    <row r="434" spans="2:9" ht="20.100000000000001" customHeight="1" thickBot="1">
      <c r="B434" s="7"/>
      <c r="C434" s="8" t="s">
        <v>1</v>
      </c>
      <c r="D434" s="8" t="s">
        <v>7</v>
      </c>
      <c r="E434" s="25" t="s">
        <v>2</v>
      </c>
      <c r="F434" s="8" t="s">
        <v>3</v>
      </c>
      <c r="G434" s="54" t="s">
        <v>4</v>
      </c>
      <c r="H434" s="61" t="s">
        <v>5</v>
      </c>
      <c r="I434" s="9" t="s">
        <v>6</v>
      </c>
    </row>
    <row r="435" spans="2:9" ht="20.100000000000001" customHeight="1">
      <c r="B435" s="14"/>
      <c r="C435" s="15"/>
      <c r="D435" s="11"/>
      <c r="E435" s="26"/>
      <c r="F435" s="12"/>
      <c r="G435" s="55"/>
      <c r="H435" s="62">
        <f>E435*G435</f>
        <v>0</v>
      </c>
      <c r="I435" s="13"/>
    </row>
    <row r="436" spans="2:9" ht="20.100000000000001" customHeight="1">
      <c r="B436" s="14"/>
      <c r="C436" s="15"/>
      <c r="D436" s="15"/>
      <c r="E436" s="27"/>
      <c r="F436" s="16"/>
      <c r="G436" s="56"/>
      <c r="H436" s="62">
        <f>E436*G436</f>
        <v>0</v>
      </c>
      <c r="I436" s="17"/>
    </row>
    <row r="437" spans="2:9" ht="20.100000000000001" customHeight="1">
      <c r="B437" s="14"/>
      <c r="C437" s="15"/>
      <c r="D437" s="15"/>
      <c r="E437" s="27"/>
      <c r="F437" s="16"/>
      <c r="G437" s="56"/>
      <c r="H437" s="62">
        <f t="shared" ref="H437:H458" si="16">E437*G437</f>
        <v>0</v>
      </c>
      <c r="I437" s="17"/>
    </row>
    <row r="438" spans="2:9" ht="20.100000000000001" customHeight="1">
      <c r="B438" s="14"/>
      <c r="C438" s="15"/>
      <c r="D438" s="15"/>
      <c r="E438" s="27"/>
      <c r="F438" s="16"/>
      <c r="G438" s="56"/>
      <c r="H438" s="62">
        <f t="shared" si="16"/>
        <v>0</v>
      </c>
      <c r="I438" s="17"/>
    </row>
    <row r="439" spans="2:9" ht="20.100000000000001" customHeight="1">
      <c r="B439" s="14"/>
      <c r="C439" s="15"/>
      <c r="D439" s="15"/>
      <c r="E439" s="27"/>
      <c r="F439" s="16"/>
      <c r="G439" s="56"/>
      <c r="H439" s="62">
        <f t="shared" si="16"/>
        <v>0</v>
      </c>
      <c r="I439" s="17"/>
    </row>
    <row r="440" spans="2:9" ht="20.100000000000001" customHeight="1">
      <c r="B440" s="14"/>
      <c r="C440" s="15"/>
      <c r="D440" s="15"/>
      <c r="E440" s="27"/>
      <c r="F440" s="16"/>
      <c r="G440" s="56"/>
      <c r="H440" s="62">
        <f t="shared" si="16"/>
        <v>0</v>
      </c>
      <c r="I440" s="17"/>
    </row>
    <row r="441" spans="2:9" ht="20.100000000000001" customHeight="1">
      <c r="B441" s="14"/>
      <c r="C441" s="15"/>
      <c r="D441" s="15"/>
      <c r="E441" s="27"/>
      <c r="F441" s="16"/>
      <c r="G441" s="56"/>
      <c r="H441" s="62">
        <f t="shared" si="16"/>
        <v>0</v>
      </c>
      <c r="I441" s="17"/>
    </row>
    <row r="442" spans="2:9" ht="20.100000000000001" customHeight="1">
      <c r="B442" s="14"/>
      <c r="C442" s="15"/>
      <c r="D442" s="15"/>
      <c r="E442" s="27"/>
      <c r="F442" s="16"/>
      <c r="G442" s="56"/>
      <c r="H442" s="62">
        <f t="shared" si="16"/>
        <v>0</v>
      </c>
      <c r="I442" s="17"/>
    </row>
    <row r="443" spans="2:9" ht="20.100000000000001" customHeight="1">
      <c r="B443" s="14"/>
      <c r="C443" s="15"/>
      <c r="D443" s="15"/>
      <c r="E443" s="27"/>
      <c r="F443" s="16"/>
      <c r="G443" s="56"/>
      <c r="H443" s="62">
        <f t="shared" si="16"/>
        <v>0</v>
      </c>
      <c r="I443" s="17"/>
    </row>
    <row r="444" spans="2:9" ht="20.100000000000001" customHeight="1">
      <c r="B444" s="14"/>
      <c r="C444" s="15"/>
      <c r="D444" s="15"/>
      <c r="E444" s="27"/>
      <c r="F444" s="16"/>
      <c r="G444" s="56"/>
      <c r="H444" s="62">
        <f t="shared" si="16"/>
        <v>0</v>
      </c>
      <c r="I444" s="17"/>
    </row>
    <row r="445" spans="2:9" ht="20.100000000000001" customHeight="1">
      <c r="B445" s="14"/>
      <c r="C445" s="15"/>
      <c r="D445" s="15"/>
      <c r="E445" s="27"/>
      <c r="F445" s="16"/>
      <c r="G445" s="56"/>
      <c r="H445" s="62">
        <f t="shared" si="16"/>
        <v>0</v>
      </c>
      <c r="I445" s="17"/>
    </row>
    <row r="446" spans="2:9" ht="20.100000000000001" customHeight="1">
      <c r="B446" s="14"/>
      <c r="C446" s="15"/>
      <c r="D446" s="15"/>
      <c r="E446" s="27"/>
      <c r="F446" s="16"/>
      <c r="G446" s="56"/>
      <c r="H446" s="62">
        <f t="shared" si="16"/>
        <v>0</v>
      </c>
      <c r="I446" s="17"/>
    </row>
    <row r="447" spans="2:9" ht="20.100000000000001" customHeight="1">
      <c r="B447" s="14"/>
      <c r="C447" s="15"/>
      <c r="D447" s="15"/>
      <c r="E447" s="27"/>
      <c r="F447" s="16"/>
      <c r="G447" s="56"/>
      <c r="H447" s="62">
        <f t="shared" si="16"/>
        <v>0</v>
      </c>
      <c r="I447" s="17"/>
    </row>
    <row r="448" spans="2:9" ht="20.100000000000001" customHeight="1">
      <c r="B448" s="14"/>
      <c r="C448" s="15"/>
      <c r="D448" s="15"/>
      <c r="E448" s="27"/>
      <c r="F448" s="16"/>
      <c r="G448" s="56"/>
      <c r="H448" s="62">
        <f t="shared" si="16"/>
        <v>0</v>
      </c>
      <c r="I448" s="17"/>
    </row>
    <row r="449" spans="2:9" ht="20.100000000000001" customHeight="1">
      <c r="B449" s="14"/>
      <c r="C449" s="15"/>
      <c r="D449" s="15"/>
      <c r="E449" s="27"/>
      <c r="F449" s="16"/>
      <c r="G449" s="56"/>
      <c r="H449" s="62">
        <f t="shared" si="16"/>
        <v>0</v>
      </c>
      <c r="I449" s="17"/>
    </row>
    <row r="450" spans="2:9" ht="20.100000000000001" customHeight="1">
      <c r="B450" s="14"/>
      <c r="C450" s="15"/>
      <c r="D450" s="15"/>
      <c r="E450" s="27"/>
      <c r="F450" s="16"/>
      <c r="G450" s="56"/>
      <c r="H450" s="62">
        <f t="shared" si="16"/>
        <v>0</v>
      </c>
      <c r="I450" s="17"/>
    </row>
    <row r="451" spans="2:9" ht="20.100000000000001" customHeight="1">
      <c r="B451" s="14"/>
      <c r="C451" s="15"/>
      <c r="D451" s="15"/>
      <c r="E451" s="27"/>
      <c r="F451" s="16"/>
      <c r="G451" s="56"/>
      <c r="H451" s="62">
        <f t="shared" si="16"/>
        <v>0</v>
      </c>
      <c r="I451" s="17"/>
    </row>
    <row r="452" spans="2:9" ht="20.100000000000001" customHeight="1">
      <c r="B452" s="14"/>
      <c r="C452" s="15"/>
      <c r="D452" s="15"/>
      <c r="E452" s="27"/>
      <c r="F452" s="16"/>
      <c r="G452" s="56"/>
      <c r="H452" s="62">
        <f t="shared" si="16"/>
        <v>0</v>
      </c>
      <c r="I452" s="17"/>
    </row>
    <row r="453" spans="2:9" ht="20.100000000000001" customHeight="1">
      <c r="B453" s="14"/>
      <c r="C453" s="15"/>
      <c r="D453" s="15"/>
      <c r="E453" s="27"/>
      <c r="F453" s="16"/>
      <c r="G453" s="56"/>
      <c r="H453" s="62">
        <f t="shared" si="16"/>
        <v>0</v>
      </c>
      <c r="I453" s="17"/>
    </row>
    <row r="454" spans="2:9" ht="20.100000000000001" customHeight="1">
      <c r="B454" s="14"/>
      <c r="C454" s="15"/>
      <c r="D454" s="15"/>
      <c r="E454" s="27"/>
      <c r="F454" s="16"/>
      <c r="G454" s="56"/>
      <c r="H454" s="62">
        <f t="shared" si="16"/>
        <v>0</v>
      </c>
      <c r="I454" s="17"/>
    </row>
    <row r="455" spans="2:9" ht="20.100000000000001" customHeight="1">
      <c r="B455" s="14"/>
      <c r="C455" s="15"/>
      <c r="D455" s="15"/>
      <c r="E455" s="27"/>
      <c r="F455" s="16"/>
      <c r="G455" s="56"/>
      <c r="H455" s="62">
        <f t="shared" si="16"/>
        <v>0</v>
      </c>
      <c r="I455" s="17"/>
    </row>
    <row r="456" spans="2:9" ht="20.100000000000001" customHeight="1">
      <c r="B456" s="14"/>
      <c r="C456" s="15"/>
      <c r="D456" s="15"/>
      <c r="E456" s="27"/>
      <c r="F456" s="16"/>
      <c r="G456" s="56"/>
      <c r="H456" s="62">
        <f t="shared" si="16"/>
        <v>0</v>
      </c>
      <c r="I456" s="17"/>
    </row>
    <row r="457" spans="2:9" ht="20.100000000000001" customHeight="1">
      <c r="B457" s="14"/>
      <c r="C457" s="15"/>
      <c r="D457" s="15"/>
      <c r="E457" s="27"/>
      <c r="F457" s="16"/>
      <c r="G457" s="56"/>
      <c r="H457" s="62">
        <f t="shared" si="16"/>
        <v>0</v>
      </c>
      <c r="I457" s="17"/>
    </row>
    <row r="458" spans="2:9" ht="20.100000000000001" customHeight="1">
      <c r="B458" s="14"/>
      <c r="C458" s="15"/>
      <c r="D458" s="15"/>
      <c r="E458" s="27"/>
      <c r="F458" s="16"/>
      <c r="G458" s="56"/>
      <c r="H458" s="62">
        <f t="shared" si="16"/>
        <v>0</v>
      </c>
      <c r="I458" s="17"/>
    </row>
    <row r="459" spans="2:9" ht="20.100000000000001" customHeight="1" thickBot="1">
      <c r="B459" s="18"/>
      <c r="C459" s="19"/>
      <c r="D459" s="19"/>
      <c r="E459" s="28"/>
      <c r="F459" s="20"/>
      <c r="G459" s="57"/>
      <c r="H459" s="63"/>
      <c r="I459" s="21"/>
    </row>
    <row r="460" spans="2:9" ht="20.100000000000001" customHeight="1" thickBot="1">
      <c r="B460" s="1"/>
      <c r="C460" s="2" t="s">
        <v>0</v>
      </c>
      <c r="D460" s="3"/>
      <c r="E460" s="24"/>
      <c r="F460" s="4"/>
      <c r="G460" s="53"/>
      <c r="H460" s="60"/>
      <c r="I460" s="5"/>
    </row>
    <row r="461" spans="2:9" ht="20.100000000000001" customHeight="1" thickBot="1">
      <c r="B461" s="7"/>
      <c r="C461" s="8" t="s">
        <v>1</v>
      </c>
      <c r="D461" s="8" t="s">
        <v>7</v>
      </c>
      <c r="E461" s="25" t="s">
        <v>2</v>
      </c>
      <c r="F461" s="8" t="s">
        <v>3</v>
      </c>
      <c r="G461" s="54" t="s">
        <v>4</v>
      </c>
      <c r="H461" s="61" t="s">
        <v>5</v>
      </c>
      <c r="I461" s="9" t="s">
        <v>6</v>
      </c>
    </row>
    <row r="462" spans="2:9" ht="20.100000000000001" customHeight="1">
      <c r="B462" s="14"/>
      <c r="C462" s="15"/>
      <c r="D462" s="11"/>
      <c r="E462" s="26"/>
      <c r="F462" s="12"/>
      <c r="G462" s="55"/>
      <c r="H462" s="62">
        <f>E462*G462</f>
        <v>0</v>
      </c>
      <c r="I462" s="13"/>
    </row>
    <row r="463" spans="2:9" ht="20.100000000000001" customHeight="1">
      <c r="B463" s="14"/>
      <c r="C463" s="15"/>
      <c r="D463" s="15"/>
      <c r="E463" s="27"/>
      <c r="F463" s="16"/>
      <c r="G463" s="56"/>
      <c r="H463" s="62">
        <f>E463*G463</f>
        <v>0</v>
      </c>
      <c r="I463" s="17"/>
    </row>
    <row r="464" spans="2:9" ht="20.100000000000001" customHeight="1">
      <c r="B464" s="14"/>
      <c r="C464" s="15"/>
      <c r="D464" s="15"/>
      <c r="E464" s="27"/>
      <c r="F464" s="16"/>
      <c r="G464" s="56"/>
      <c r="H464" s="62">
        <f t="shared" ref="H464:H485" si="17">E464*G464</f>
        <v>0</v>
      </c>
      <c r="I464" s="17"/>
    </row>
    <row r="465" spans="2:9" ht="20.100000000000001" customHeight="1">
      <c r="B465" s="14"/>
      <c r="C465" s="15"/>
      <c r="D465" s="15"/>
      <c r="E465" s="27"/>
      <c r="F465" s="16"/>
      <c r="G465" s="56"/>
      <c r="H465" s="62">
        <f t="shared" si="17"/>
        <v>0</v>
      </c>
      <c r="I465" s="17"/>
    </row>
    <row r="466" spans="2:9" ht="20.100000000000001" customHeight="1">
      <c r="B466" s="14"/>
      <c r="C466" s="15"/>
      <c r="D466" s="15"/>
      <c r="E466" s="27"/>
      <c r="F466" s="16"/>
      <c r="G466" s="56"/>
      <c r="H466" s="62">
        <f t="shared" si="17"/>
        <v>0</v>
      </c>
      <c r="I466" s="17"/>
    </row>
    <row r="467" spans="2:9" ht="20.100000000000001" customHeight="1">
      <c r="B467" s="14"/>
      <c r="C467" s="15"/>
      <c r="D467" s="15"/>
      <c r="E467" s="27"/>
      <c r="F467" s="16"/>
      <c r="G467" s="56"/>
      <c r="H467" s="62">
        <f t="shared" si="17"/>
        <v>0</v>
      </c>
      <c r="I467" s="17"/>
    </row>
    <row r="468" spans="2:9" ht="20.100000000000001" customHeight="1">
      <c r="B468" s="14"/>
      <c r="C468" s="15"/>
      <c r="D468" s="15"/>
      <c r="E468" s="27"/>
      <c r="F468" s="16"/>
      <c r="G468" s="56"/>
      <c r="H468" s="62">
        <f t="shared" si="17"/>
        <v>0</v>
      </c>
      <c r="I468" s="17"/>
    </row>
    <row r="469" spans="2:9" ht="20.100000000000001" customHeight="1">
      <c r="B469" s="14"/>
      <c r="C469" s="15"/>
      <c r="D469" s="15"/>
      <c r="E469" s="27"/>
      <c r="F469" s="16"/>
      <c r="G469" s="56"/>
      <c r="H469" s="62">
        <f t="shared" si="17"/>
        <v>0</v>
      </c>
      <c r="I469" s="17"/>
    </row>
    <row r="470" spans="2:9" ht="20.100000000000001" customHeight="1">
      <c r="B470" s="14"/>
      <c r="C470" s="15"/>
      <c r="D470" s="15"/>
      <c r="E470" s="27"/>
      <c r="F470" s="16"/>
      <c r="G470" s="56"/>
      <c r="H470" s="62">
        <f t="shared" si="17"/>
        <v>0</v>
      </c>
      <c r="I470" s="17"/>
    </row>
    <row r="471" spans="2:9" ht="20.100000000000001" customHeight="1">
      <c r="B471" s="14"/>
      <c r="C471" s="15"/>
      <c r="D471" s="15"/>
      <c r="E471" s="27"/>
      <c r="F471" s="16"/>
      <c r="G471" s="56"/>
      <c r="H471" s="62">
        <f t="shared" si="17"/>
        <v>0</v>
      </c>
      <c r="I471" s="17"/>
    </row>
    <row r="472" spans="2:9" ht="20.100000000000001" customHeight="1">
      <c r="B472" s="14"/>
      <c r="C472" s="15"/>
      <c r="D472" s="15"/>
      <c r="E472" s="27"/>
      <c r="F472" s="16"/>
      <c r="G472" s="56"/>
      <c r="H472" s="62">
        <f t="shared" si="17"/>
        <v>0</v>
      </c>
      <c r="I472" s="17"/>
    </row>
    <row r="473" spans="2:9" ht="20.100000000000001" customHeight="1">
      <c r="B473" s="14"/>
      <c r="C473" s="15"/>
      <c r="D473" s="15"/>
      <c r="E473" s="27"/>
      <c r="F473" s="16"/>
      <c r="G473" s="56"/>
      <c r="H473" s="62">
        <f t="shared" si="17"/>
        <v>0</v>
      </c>
      <c r="I473" s="17"/>
    </row>
    <row r="474" spans="2:9" ht="20.100000000000001" customHeight="1">
      <c r="B474" s="14"/>
      <c r="C474" s="15"/>
      <c r="D474" s="15"/>
      <c r="E474" s="27"/>
      <c r="F474" s="16"/>
      <c r="G474" s="56"/>
      <c r="H474" s="62">
        <f t="shared" si="17"/>
        <v>0</v>
      </c>
      <c r="I474" s="17"/>
    </row>
    <row r="475" spans="2:9" ht="20.100000000000001" customHeight="1">
      <c r="B475" s="14"/>
      <c r="C475" s="15"/>
      <c r="D475" s="15"/>
      <c r="E475" s="27"/>
      <c r="F475" s="16"/>
      <c r="G475" s="56"/>
      <c r="H475" s="62">
        <f t="shared" si="17"/>
        <v>0</v>
      </c>
      <c r="I475" s="17"/>
    </row>
    <row r="476" spans="2:9" ht="20.100000000000001" customHeight="1">
      <c r="B476" s="14"/>
      <c r="C476" s="15"/>
      <c r="D476" s="15"/>
      <c r="E476" s="27"/>
      <c r="F476" s="16"/>
      <c r="G476" s="56"/>
      <c r="H476" s="62">
        <f t="shared" si="17"/>
        <v>0</v>
      </c>
      <c r="I476" s="17"/>
    </row>
    <row r="477" spans="2:9" ht="20.100000000000001" customHeight="1">
      <c r="B477" s="14"/>
      <c r="C477" s="15"/>
      <c r="D477" s="15"/>
      <c r="E477" s="27"/>
      <c r="F477" s="16"/>
      <c r="G477" s="56"/>
      <c r="H477" s="62">
        <f t="shared" si="17"/>
        <v>0</v>
      </c>
      <c r="I477" s="17"/>
    </row>
    <row r="478" spans="2:9" ht="20.100000000000001" customHeight="1">
      <c r="B478" s="14"/>
      <c r="C478" s="15"/>
      <c r="D478" s="15"/>
      <c r="E478" s="27"/>
      <c r="F478" s="16"/>
      <c r="G478" s="56"/>
      <c r="H478" s="62">
        <f t="shared" si="17"/>
        <v>0</v>
      </c>
      <c r="I478" s="17"/>
    </row>
    <row r="479" spans="2:9" ht="20.100000000000001" customHeight="1">
      <c r="B479" s="14"/>
      <c r="C479" s="15"/>
      <c r="D479" s="15"/>
      <c r="E479" s="27"/>
      <c r="F479" s="16"/>
      <c r="G479" s="56"/>
      <c r="H479" s="62">
        <f t="shared" si="17"/>
        <v>0</v>
      </c>
      <c r="I479" s="17"/>
    </row>
    <row r="480" spans="2:9" ht="20.100000000000001" customHeight="1">
      <c r="B480" s="14"/>
      <c r="C480" s="15"/>
      <c r="D480" s="15"/>
      <c r="E480" s="27"/>
      <c r="F480" s="16"/>
      <c r="G480" s="56"/>
      <c r="H480" s="62">
        <f t="shared" si="17"/>
        <v>0</v>
      </c>
      <c r="I480" s="17"/>
    </row>
    <row r="481" spans="2:9" ht="20.100000000000001" customHeight="1">
      <c r="B481" s="14"/>
      <c r="C481" s="15"/>
      <c r="D481" s="15"/>
      <c r="E481" s="27"/>
      <c r="F481" s="16"/>
      <c r="G481" s="56"/>
      <c r="H481" s="62">
        <f t="shared" si="17"/>
        <v>0</v>
      </c>
      <c r="I481" s="17"/>
    </row>
    <row r="482" spans="2:9" ht="20.100000000000001" customHeight="1">
      <c r="B482" s="14"/>
      <c r="C482" s="15"/>
      <c r="D482" s="15"/>
      <c r="E482" s="27"/>
      <c r="F482" s="16"/>
      <c r="G482" s="56"/>
      <c r="H482" s="62">
        <f t="shared" si="17"/>
        <v>0</v>
      </c>
      <c r="I482" s="17"/>
    </row>
    <row r="483" spans="2:9" ht="20.100000000000001" customHeight="1">
      <c r="B483" s="14"/>
      <c r="C483" s="15"/>
      <c r="D483" s="15"/>
      <c r="E483" s="27"/>
      <c r="F483" s="16"/>
      <c r="G483" s="56"/>
      <c r="H483" s="62">
        <f t="shared" si="17"/>
        <v>0</v>
      </c>
      <c r="I483" s="17"/>
    </row>
    <row r="484" spans="2:9" ht="20.100000000000001" customHeight="1">
      <c r="B484" s="14"/>
      <c r="C484" s="15"/>
      <c r="D484" s="15"/>
      <c r="E484" s="27"/>
      <c r="F484" s="16"/>
      <c r="G484" s="56"/>
      <c r="H484" s="62">
        <f t="shared" si="17"/>
        <v>0</v>
      </c>
      <c r="I484" s="17"/>
    </row>
    <row r="485" spans="2:9" ht="20.100000000000001" customHeight="1">
      <c r="B485" s="14"/>
      <c r="C485" s="15"/>
      <c r="D485" s="15"/>
      <c r="E485" s="27"/>
      <c r="F485" s="16"/>
      <c r="G485" s="56"/>
      <c r="H485" s="62">
        <f t="shared" si="17"/>
        <v>0</v>
      </c>
      <c r="I485" s="17"/>
    </row>
    <row r="486" spans="2:9" ht="20.100000000000001" customHeight="1" thickBot="1">
      <c r="B486" s="18"/>
      <c r="C486" s="19"/>
      <c r="D486" s="19"/>
      <c r="E486" s="28"/>
      <c r="F486" s="20"/>
      <c r="G486" s="57"/>
      <c r="H486" s="63"/>
      <c r="I486" s="21"/>
    </row>
    <row r="487" spans="2:9" ht="20.100000000000001" customHeight="1" thickBot="1">
      <c r="B487" s="1"/>
      <c r="C487" s="2" t="s">
        <v>0</v>
      </c>
      <c r="D487" s="3"/>
      <c r="E487" s="24"/>
      <c r="F487" s="4"/>
      <c r="G487" s="53"/>
      <c r="H487" s="60"/>
      <c r="I487" s="5"/>
    </row>
    <row r="488" spans="2:9" ht="20.100000000000001" customHeight="1" thickBot="1">
      <c r="B488" s="7"/>
      <c r="C488" s="8" t="s">
        <v>1</v>
      </c>
      <c r="D488" s="8" t="s">
        <v>7</v>
      </c>
      <c r="E488" s="25" t="s">
        <v>2</v>
      </c>
      <c r="F488" s="8" t="s">
        <v>3</v>
      </c>
      <c r="G488" s="54" t="s">
        <v>4</v>
      </c>
      <c r="H488" s="61" t="s">
        <v>5</v>
      </c>
      <c r="I488" s="9" t="s">
        <v>6</v>
      </c>
    </row>
    <row r="489" spans="2:9" ht="20.100000000000001" customHeight="1">
      <c r="B489" s="14"/>
      <c r="C489" s="15"/>
      <c r="D489" s="11"/>
      <c r="E489" s="26"/>
      <c r="F489" s="12"/>
      <c r="G489" s="55"/>
      <c r="H489" s="62">
        <f>E489*G489</f>
        <v>0</v>
      </c>
      <c r="I489" s="13"/>
    </row>
    <row r="490" spans="2:9" ht="20.100000000000001" customHeight="1">
      <c r="B490" s="14"/>
      <c r="C490" s="15"/>
      <c r="D490" s="15"/>
      <c r="E490" s="27"/>
      <c r="F490" s="16"/>
      <c r="G490" s="56"/>
      <c r="H490" s="62">
        <f>E490*G490</f>
        <v>0</v>
      </c>
      <c r="I490" s="17"/>
    </row>
    <row r="491" spans="2:9" ht="20.100000000000001" customHeight="1">
      <c r="B491" s="14"/>
      <c r="C491" s="15"/>
      <c r="D491" s="15"/>
      <c r="E491" s="27"/>
      <c r="F491" s="16"/>
      <c r="G491" s="56"/>
      <c r="H491" s="62"/>
      <c r="I491" s="17"/>
    </row>
    <row r="492" spans="2:9" ht="20.100000000000001" customHeight="1">
      <c r="B492" s="14"/>
      <c r="C492" s="15"/>
      <c r="D492" s="15"/>
      <c r="E492" s="27"/>
      <c r="F492" s="16"/>
      <c r="G492" s="56"/>
      <c r="H492" s="62"/>
      <c r="I492" s="17"/>
    </row>
    <row r="493" spans="2:9" ht="20.100000000000001" customHeight="1">
      <c r="B493" s="14"/>
      <c r="C493" s="15"/>
      <c r="D493" s="15"/>
      <c r="E493" s="27"/>
      <c r="F493" s="16"/>
      <c r="G493" s="56"/>
      <c r="H493" s="62"/>
      <c r="I493" s="17"/>
    </row>
    <row r="494" spans="2:9" ht="20.100000000000001" customHeight="1">
      <c r="B494" s="14"/>
      <c r="C494" s="15"/>
      <c r="D494" s="15"/>
      <c r="E494" s="27"/>
      <c r="F494" s="16"/>
      <c r="G494" s="56"/>
      <c r="H494" s="62"/>
      <c r="I494" s="17"/>
    </row>
    <row r="495" spans="2:9" ht="20.100000000000001" customHeight="1">
      <c r="B495" s="14"/>
      <c r="C495" s="15"/>
      <c r="D495" s="15"/>
      <c r="E495" s="27"/>
      <c r="F495" s="16"/>
      <c r="G495" s="56"/>
      <c r="H495" s="62"/>
      <c r="I495" s="17"/>
    </row>
    <row r="496" spans="2:9" ht="20.100000000000001" customHeight="1">
      <c r="B496" s="14"/>
      <c r="C496" s="15"/>
      <c r="D496" s="15"/>
      <c r="E496" s="27"/>
      <c r="F496" s="16"/>
      <c r="G496" s="56"/>
      <c r="H496" s="62"/>
      <c r="I496" s="17"/>
    </row>
    <row r="497" spans="2:9" ht="20.100000000000001" customHeight="1">
      <c r="B497" s="14"/>
      <c r="C497" s="15"/>
      <c r="D497" s="15"/>
      <c r="E497" s="27"/>
      <c r="F497" s="16"/>
      <c r="G497" s="56"/>
      <c r="H497" s="62"/>
      <c r="I497" s="17"/>
    </row>
    <row r="498" spans="2:9" ht="20.100000000000001" customHeight="1">
      <c r="B498" s="14"/>
      <c r="C498" s="15"/>
      <c r="D498" s="15"/>
      <c r="E498" s="27"/>
      <c r="F498" s="16"/>
      <c r="G498" s="56"/>
      <c r="H498" s="62"/>
      <c r="I498" s="17"/>
    </row>
    <row r="499" spans="2:9" ht="20.100000000000001" customHeight="1">
      <c r="B499" s="14"/>
      <c r="C499" s="15"/>
      <c r="D499" s="15"/>
      <c r="E499" s="27"/>
      <c r="F499" s="16"/>
      <c r="G499" s="56"/>
      <c r="H499" s="62"/>
      <c r="I499" s="17"/>
    </row>
    <row r="500" spans="2:9" ht="20.100000000000001" customHeight="1">
      <c r="B500" s="14"/>
      <c r="C500" s="15"/>
      <c r="D500" s="15"/>
      <c r="E500" s="27"/>
      <c r="F500" s="16"/>
      <c r="G500" s="56"/>
      <c r="H500" s="62"/>
      <c r="I500" s="17"/>
    </row>
    <row r="501" spans="2:9">
      <c r="B501" s="14"/>
      <c r="C501" s="15"/>
      <c r="D501" s="15"/>
      <c r="E501" s="27"/>
      <c r="F501" s="16"/>
      <c r="G501" s="56"/>
      <c r="H501" s="62"/>
      <c r="I501" s="17"/>
    </row>
    <row r="502" spans="2:9">
      <c r="B502" s="14"/>
      <c r="C502" s="15"/>
      <c r="D502" s="15"/>
      <c r="E502" s="27"/>
      <c r="F502" s="16"/>
      <c r="G502" s="56"/>
      <c r="H502" s="62"/>
      <c r="I502" s="17"/>
    </row>
    <row r="503" spans="2:9">
      <c r="B503" s="14"/>
      <c r="C503" s="15"/>
      <c r="D503" s="15"/>
      <c r="E503" s="27"/>
      <c r="F503" s="16"/>
      <c r="G503" s="56"/>
      <c r="H503" s="62"/>
      <c r="I503" s="17"/>
    </row>
    <row r="504" spans="2:9">
      <c r="B504" s="14"/>
      <c r="C504" s="15"/>
      <c r="D504" s="15"/>
      <c r="E504" s="27"/>
      <c r="F504" s="16"/>
      <c r="G504" s="56"/>
      <c r="H504" s="62"/>
      <c r="I504" s="17"/>
    </row>
    <row r="505" spans="2:9">
      <c r="B505" s="14"/>
      <c r="C505" s="15"/>
      <c r="D505" s="15"/>
      <c r="E505" s="27"/>
      <c r="F505" s="16"/>
      <c r="G505" s="56"/>
      <c r="H505" s="62"/>
      <c r="I505" s="17"/>
    </row>
    <row r="506" spans="2:9">
      <c r="B506" s="14"/>
      <c r="C506" s="15"/>
      <c r="D506" s="15"/>
      <c r="E506" s="27"/>
      <c r="F506" s="16"/>
      <c r="G506" s="56"/>
      <c r="H506" s="62"/>
      <c r="I506" s="17"/>
    </row>
    <row r="507" spans="2:9">
      <c r="B507" s="14"/>
      <c r="C507" s="15"/>
      <c r="D507" s="15"/>
      <c r="E507" s="27"/>
      <c r="F507" s="16"/>
      <c r="G507" s="56"/>
      <c r="H507" s="62"/>
      <c r="I507" s="17"/>
    </row>
    <row r="508" spans="2:9">
      <c r="B508" s="14"/>
      <c r="C508" s="15"/>
      <c r="D508" s="15"/>
      <c r="E508" s="27"/>
      <c r="F508" s="16"/>
      <c r="G508" s="56"/>
      <c r="H508" s="62"/>
      <c r="I508" s="17"/>
    </row>
    <row r="509" spans="2:9">
      <c r="B509" s="14"/>
      <c r="C509" s="15"/>
      <c r="D509" s="15"/>
      <c r="E509" s="27"/>
      <c r="F509" s="16"/>
      <c r="G509" s="56"/>
      <c r="H509" s="62"/>
      <c r="I509" s="17"/>
    </row>
    <row r="510" spans="2:9">
      <c r="B510" s="14"/>
      <c r="C510" s="15"/>
      <c r="D510" s="15"/>
      <c r="E510" s="27"/>
      <c r="F510" s="16"/>
      <c r="G510" s="56"/>
      <c r="H510" s="62"/>
      <c r="I510" s="17"/>
    </row>
    <row r="511" spans="2:9">
      <c r="B511" s="14"/>
      <c r="C511" s="15"/>
      <c r="D511" s="15"/>
      <c r="E511" s="27"/>
      <c r="F511" s="16"/>
      <c r="G511" s="56"/>
      <c r="H511" s="62"/>
      <c r="I511" s="17"/>
    </row>
    <row r="512" spans="2:9">
      <c r="B512" s="14"/>
      <c r="C512" s="15"/>
      <c r="D512" s="15"/>
      <c r="E512" s="27"/>
      <c r="F512" s="16"/>
      <c r="G512" s="56"/>
      <c r="H512" s="62"/>
      <c r="I512" s="17"/>
    </row>
    <row r="513" spans="2:9" ht="12.75" thickBot="1">
      <c r="B513" s="18"/>
      <c r="C513" s="19"/>
      <c r="D513" s="19"/>
      <c r="E513" s="28"/>
      <c r="F513" s="20"/>
      <c r="G513" s="57"/>
      <c r="H513" s="63"/>
      <c r="I513" s="21"/>
    </row>
  </sheetData>
  <phoneticPr fontId="2"/>
  <printOptions horizontalCentered="1" verticalCentered="1"/>
  <pageMargins left="0.78740157480314965" right="0.62992125984251968" top="0.74803149606299213" bottom="0.51181102362204722" header="0.51181102362204722" footer="0.19685039370078741"/>
  <pageSetup paperSize="9" orientation="landscape" horizontalDpi="4294967292" r:id="rId1"/>
  <headerFooter alignWithMargins="0">
    <oddFooter>&amp;C株式会社　オムラ
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297"/>
  <sheetViews>
    <sheetView showGridLines="0" showZeros="0" view="pageBreakPreview" topLeftCell="A84" zoomScaleNormal="75" zoomScaleSheetLayoutView="100" workbookViewId="0">
      <selection activeCell="C132" sqref="C132"/>
    </sheetView>
  </sheetViews>
  <sheetFormatPr defaultRowHeight="12"/>
  <cols>
    <col min="1" max="1" width="4.625" style="22" customWidth="1"/>
    <col min="2" max="2" width="33" style="6" customWidth="1"/>
    <col min="3" max="3" width="34.625" style="58" customWidth="1"/>
    <col min="4" max="4" width="10.625" style="58" customWidth="1"/>
    <col min="5" max="5" width="5.625" style="23" customWidth="1"/>
    <col min="6" max="6" width="10.625" style="6" customWidth="1"/>
    <col min="7" max="7" width="15.625" style="69" customWidth="1"/>
    <col min="8" max="8" width="18" style="6" customWidth="1"/>
    <col min="9" max="9" width="9" style="30"/>
    <col min="10" max="10" width="10.25" style="6" bestFit="1" customWidth="1"/>
    <col min="11" max="16384" width="9" style="6"/>
  </cols>
  <sheetData>
    <row r="1" spans="1:10" ht="20.100000000000001" hidden="1" customHeight="1" thickBot="1">
      <c r="A1" s="1"/>
      <c r="B1" s="2" t="s">
        <v>0</v>
      </c>
      <c r="C1" s="53"/>
      <c r="D1" s="53"/>
      <c r="E1" s="4"/>
      <c r="F1" s="3"/>
      <c r="G1" s="65"/>
      <c r="H1" s="5"/>
    </row>
    <row r="2" spans="1:10" ht="20.100000000000001" hidden="1" customHeight="1" thickBot="1">
      <c r="A2" s="7"/>
      <c r="B2" s="8" t="s">
        <v>1</v>
      </c>
      <c r="C2" s="54" t="s">
        <v>7</v>
      </c>
      <c r="D2" s="54" t="s">
        <v>2</v>
      </c>
      <c r="E2" s="8" t="s">
        <v>3</v>
      </c>
      <c r="F2" s="8" t="s">
        <v>4</v>
      </c>
      <c r="G2" s="66" t="s">
        <v>5</v>
      </c>
      <c r="H2" s="9" t="s">
        <v>6</v>
      </c>
    </row>
    <row r="3" spans="1:10" ht="20.100000000000001" hidden="1" customHeight="1">
      <c r="A3" s="10" t="str">
        <f>IF(B3="","",A30)</f>
        <v>①</v>
      </c>
      <c r="B3" s="11" t="str">
        <f>B30</f>
        <v>住宅設備</v>
      </c>
      <c r="C3" s="11"/>
      <c r="D3" s="26">
        <v>1</v>
      </c>
      <c r="E3" s="12" t="s">
        <v>25</v>
      </c>
      <c r="F3" s="56"/>
      <c r="G3" s="59">
        <f>IF(G54="","",G54)</f>
        <v>803300</v>
      </c>
      <c r="H3" s="17"/>
    </row>
    <row r="4" spans="1:10" ht="20.100000000000001" hidden="1" customHeight="1">
      <c r="A4" s="10" t="str">
        <f>IF(B4=0,"",A57)</f>
        <v>②</v>
      </c>
      <c r="B4" s="11" t="str">
        <f>B57</f>
        <v>給排水設備工事</v>
      </c>
      <c r="C4" s="11"/>
      <c r="D4" s="26">
        <v>1</v>
      </c>
      <c r="E4" s="12" t="s">
        <v>25</v>
      </c>
      <c r="F4" s="56"/>
      <c r="G4" s="59">
        <f>IF(G81="","",G81)</f>
        <v>194000</v>
      </c>
      <c r="H4" s="17"/>
    </row>
    <row r="5" spans="1:10" ht="20.100000000000001" hidden="1" customHeight="1">
      <c r="A5" s="10" t="str">
        <f>IF(B5=0,"",A84)</f>
        <v>③</v>
      </c>
      <c r="B5" s="11" t="str">
        <f>B84</f>
        <v>電気工事</v>
      </c>
      <c r="C5" s="11"/>
      <c r="D5" s="26">
        <v>1</v>
      </c>
      <c r="E5" s="12" t="s">
        <v>25</v>
      </c>
      <c r="F5" s="56"/>
      <c r="G5" s="59">
        <f>IF(G108="","",G108)</f>
        <v>92000</v>
      </c>
      <c r="H5" s="17"/>
    </row>
    <row r="6" spans="1:10" ht="20.100000000000001" hidden="1" customHeight="1">
      <c r="A6" s="10" t="str">
        <f>IF(B6=0,"",A111)</f>
        <v>④</v>
      </c>
      <c r="B6" s="11" t="str">
        <f>B111</f>
        <v>大工工事</v>
      </c>
      <c r="C6" s="11"/>
      <c r="D6" s="26"/>
      <c r="E6" s="12"/>
      <c r="F6" s="56"/>
      <c r="G6" s="59">
        <f>IF(G135="","",G135)</f>
        <v>170800</v>
      </c>
      <c r="H6" s="17"/>
    </row>
    <row r="7" spans="1:10" ht="20.100000000000001" hidden="1" customHeight="1">
      <c r="A7" s="10" t="str">
        <f>IF(B7=0,"",A138)</f>
        <v>⑤</v>
      </c>
      <c r="B7" s="11" t="str">
        <f>B138</f>
        <v>その他工事</v>
      </c>
      <c r="C7" s="11"/>
      <c r="D7" s="26"/>
      <c r="E7" s="12"/>
      <c r="F7" s="56"/>
      <c r="G7" s="59">
        <f>IF(G162="","",G162)</f>
        <v>105000</v>
      </c>
      <c r="H7" s="17"/>
    </row>
    <row r="8" spans="1:10" ht="20.100000000000001" hidden="1" customHeight="1">
      <c r="A8" s="10" t="str">
        <f>IF(B8=0,"",A165)</f>
        <v/>
      </c>
      <c r="B8" s="11">
        <f>B165</f>
        <v>0</v>
      </c>
      <c r="C8" s="11"/>
      <c r="D8" s="26"/>
      <c r="E8" s="12"/>
      <c r="F8" s="56"/>
      <c r="G8" s="59">
        <f>IF(G189="","",G189)</f>
        <v>0</v>
      </c>
      <c r="H8" s="17"/>
    </row>
    <row r="9" spans="1:10" ht="20.100000000000001" hidden="1" customHeight="1">
      <c r="A9" s="10" t="str">
        <f>IF(B9=0,"",A192)</f>
        <v/>
      </c>
      <c r="B9" s="11">
        <f>B192</f>
        <v>0</v>
      </c>
      <c r="C9" s="11"/>
      <c r="D9" s="26"/>
      <c r="E9" s="12"/>
      <c r="F9" s="56"/>
      <c r="G9" s="59">
        <f>IF(G216="","",G216)</f>
        <v>0</v>
      </c>
      <c r="H9" s="17"/>
      <c r="J9" s="102">
        <f>G27</f>
        <v>1365100</v>
      </c>
    </row>
    <row r="10" spans="1:10" ht="20.100000000000001" hidden="1" customHeight="1">
      <c r="A10" s="10" t="str">
        <f>IF(B10=0,"",A219)</f>
        <v/>
      </c>
      <c r="B10" s="11">
        <f>B219</f>
        <v>0</v>
      </c>
      <c r="C10" s="11"/>
      <c r="D10" s="26"/>
      <c r="E10" s="12"/>
      <c r="F10" s="56"/>
      <c r="G10" s="59">
        <f>IF(G243="","",G243)</f>
        <v>0</v>
      </c>
      <c r="H10" s="17">
        <f>実行予算!I10</f>
        <v>0</v>
      </c>
      <c r="J10" s="103">
        <f>実行予算!H27</f>
        <v>1191580</v>
      </c>
    </row>
    <row r="11" spans="1:10" ht="20.100000000000001" hidden="1" customHeight="1">
      <c r="A11" s="10" t="str">
        <f>IF(B11=0,"",A246)</f>
        <v/>
      </c>
      <c r="B11" s="105">
        <f>B246</f>
        <v>0</v>
      </c>
      <c r="C11" s="11"/>
      <c r="D11" s="26"/>
      <c r="E11" s="12"/>
      <c r="F11" s="56"/>
      <c r="G11" s="59">
        <f>IF(G270="","",G270)</f>
        <v>0</v>
      </c>
      <c r="H11" s="17">
        <f>実行予算!I11</f>
        <v>0</v>
      </c>
      <c r="J11" s="102">
        <f>J9-J10</f>
        <v>173520</v>
      </c>
    </row>
    <row r="12" spans="1:10" ht="20.100000000000001" hidden="1" customHeight="1">
      <c r="A12" s="10" t="str">
        <f>IF(B12=0,"",A273)</f>
        <v/>
      </c>
      <c r="B12" s="11">
        <f>B273</f>
        <v>0</v>
      </c>
      <c r="C12" s="11"/>
      <c r="D12" s="26">
        <f>実行予算!E12</f>
        <v>0</v>
      </c>
      <c r="E12" s="12">
        <f>実行予算!F12</f>
        <v>0</v>
      </c>
      <c r="F12" s="56">
        <f>ROUNDUP(実行予算!G12/0.8,-2)</f>
        <v>0</v>
      </c>
      <c r="G12" s="59">
        <f>IF(G297="","",G297)</f>
        <v>0</v>
      </c>
      <c r="H12" s="17">
        <f>実行予算!I12</f>
        <v>0</v>
      </c>
      <c r="J12" s="104">
        <f>J11/J9</f>
        <v>0.12711156691817449</v>
      </c>
    </row>
    <row r="13" spans="1:10" ht="20.100000000000001" hidden="1" customHeight="1">
      <c r="A13" s="10"/>
      <c r="B13" s="11"/>
      <c r="C13" s="11"/>
      <c r="D13" s="26">
        <f>実行予算!E13</f>
        <v>0</v>
      </c>
      <c r="E13" s="12">
        <f>実行予算!F13</f>
        <v>0</v>
      </c>
      <c r="F13" s="56">
        <f>ROUNDUP(実行予算!G13/0.8,-2)</f>
        <v>0</v>
      </c>
      <c r="G13" s="59"/>
      <c r="H13" s="17">
        <f>実行予算!I13</f>
        <v>0</v>
      </c>
    </row>
    <row r="14" spans="1:10" ht="20.100000000000001" hidden="1" customHeight="1">
      <c r="A14" s="10"/>
      <c r="B14" s="11"/>
      <c r="C14" s="11"/>
      <c r="D14" s="26">
        <f>実行予算!E14</f>
        <v>0</v>
      </c>
      <c r="E14" s="12">
        <f>実行予算!F14</f>
        <v>0</v>
      </c>
      <c r="F14" s="56">
        <f>ROUNDUP(実行予算!G14/0.8,-2)</f>
        <v>0</v>
      </c>
      <c r="G14" s="59"/>
      <c r="H14" s="17">
        <f>実行予算!I14</f>
        <v>0</v>
      </c>
    </row>
    <row r="15" spans="1:10" ht="20.100000000000001" hidden="1" customHeight="1">
      <c r="A15" s="10"/>
      <c r="B15" s="11"/>
      <c r="C15" s="11"/>
      <c r="D15" s="26">
        <f>実行予算!E15</f>
        <v>0</v>
      </c>
      <c r="E15" s="12">
        <f>実行予算!F15</f>
        <v>0</v>
      </c>
      <c r="F15" s="56">
        <f>ROUNDUP(実行予算!G15/0.8,-2)</f>
        <v>0</v>
      </c>
      <c r="G15" s="59"/>
      <c r="H15" s="17">
        <f>実行予算!I15</f>
        <v>0</v>
      </c>
    </row>
    <row r="16" spans="1:10" ht="20.100000000000001" hidden="1" customHeight="1">
      <c r="A16" s="10"/>
      <c r="B16" s="11"/>
      <c r="C16" s="11"/>
      <c r="D16" s="26">
        <f>実行予算!E16</f>
        <v>0</v>
      </c>
      <c r="E16" s="12">
        <f>実行予算!F16</f>
        <v>0</v>
      </c>
      <c r="F16" s="56">
        <f>ROUNDUP(実行予算!G16/0.8,-2)</f>
        <v>0</v>
      </c>
      <c r="G16" s="59"/>
      <c r="H16" s="17">
        <f>実行予算!I16</f>
        <v>0</v>
      </c>
    </row>
    <row r="17" spans="1:8" ht="20.100000000000001" hidden="1" customHeight="1">
      <c r="A17" s="10"/>
      <c r="B17" s="11"/>
      <c r="C17" s="11"/>
      <c r="D17" s="26">
        <f>実行予算!E17</f>
        <v>0</v>
      </c>
      <c r="E17" s="12">
        <f>実行予算!F17</f>
        <v>0</v>
      </c>
      <c r="F17" s="56">
        <f>ROUNDUP(実行予算!G17/0.8,-2)</f>
        <v>0</v>
      </c>
      <c r="G17" s="59"/>
      <c r="H17" s="17">
        <f>実行予算!I17</f>
        <v>0</v>
      </c>
    </row>
    <row r="18" spans="1:8" ht="20.100000000000001" hidden="1" customHeight="1">
      <c r="A18" s="10"/>
      <c r="B18" s="11"/>
      <c r="C18" s="11"/>
      <c r="D18" s="26">
        <f>実行予算!E18</f>
        <v>0</v>
      </c>
      <c r="E18" s="12">
        <f>実行予算!F18</f>
        <v>0</v>
      </c>
      <c r="F18" s="56">
        <f>ROUNDUP(実行予算!G18/0.8,-2)</f>
        <v>0</v>
      </c>
      <c r="G18" s="59"/>
      <c r="H18" s="17">
        <f>実行予算!I18</f>
        <v>0</v>
      </c>
    </row>
    <row r="19" spans="1:8" ht="20.100000000000001" hidden="1" customHeight="1">
      <c r="A19" s="10"/>
      <c r="B19" s="11"/>
      <c r="C19" s="11"/>
      <c r="D19" s="26">
        <f>実行予算!E19</f>
        <v>0</v>
      </c>
      <c r="E19" s="12">
        <f>実行予算!F19</f>
        <v>0</v>
      </c>
      <c r="F19" s="56">
        <f>ROUNDUP(実行予算!G19/0.8,-2)</f>
        <v>0</v>
      </c>
      <c r="G19" s="59"/>
      <c r="H19" s="17">
        <f>実行予算!I19</f>
        <v>0</v>
      </c>
    </row>
    <row r="20" spans="1:8" ht="20.100000000000001" hidden="1" customHeight="1">
      <c r="A20" s="10"/>
      <c r="B20" s="11"/>
      <c r="C20" s="11"/>
      <c r="D20" s="26">
        <f>実行予算!E20</f>
        <v>0</v>
      </c>
      <c r="E20" s="12">
        <f>実行予算!F20</f>
        <v>0</v>
      </c>
      <c r="F20" s="56">
        <f>ROUNDUP(実行予算!G20/0.8,-2)</f>
        <v>0</v>
      </c>
      <c r="G20" s="59"/>
      <c r="H20" s="17">
        <f>実行予算!I20</f>
        <v>0</v>
      </c>
    </row>
    <row r="21" spans="1:8" ht="20.100000000000001" hidden="1" customHeight="1">
      <c r="A21" s="10"/>
      <c r="B21" s="11"/>
      <c r="C21" s="11"/>
      <c r="D21" s="26">
        <f>実行予算!E21</f>
        <v>0</v>
      </c>
      <c r="E21" s="12">
        <f>実行予算!F21</f>
        <v>0</v>
      </c>
      <c r="F21" s="56">
        <f>ROUNDUP(実行予算!G21/0.8,-2)</f>
        <v>0</v>
      </c>
      <c r="G21" s="59"/>
      <c r="H21" s="17">
        <f>実行予算!I21</f>
        <v>0</v>
      </c>
    </row>
    <row r="22" spans="1:8" ht="20.100000000000001" hidden="1" customHeight="1">
      <c r="A22" s="10"/>
      <c r="B22" s="11"/>
      <c r="C22" s="11"/>
      <c r="D22" s="26">
        <f>実行予算!E22</f>
        <v>0</v>
      </c>
      <c r="E22" s="12">
        <f>実行予算!F22</f>
        <v>0</v>
      </c>
      <c r="F22" s="56">
        <f>ROUNDUP(実行予算!G22/0.8,-2)</f>
        <v>0</v>
      </c>
      <c r="G22" s="59"/>
      <c r="H22" s="17">
        <f>実行予算!I22</f>
        <v>0</v>
      </c>
    </row>
    <row r="23" spans="1:8" ht="20.100000000000001" hidden="1" customHeight="1">
      <c r="A23" s="10"/>
      <c r="B23" s="11"/>
      <c r="C23" s="11"/>
      <c r="D23" s="26">
        <f>実行予算!E23</f>
        <v>0</v>
      </c>
      <c r="E23" s="12">
        <f>実行予算!F23</f>
        <v>0</v>
      </c>
      <c r="F23" s="56">
        <f>ROUNDUP(実行予算!G23/0.8,-2)</f>
        <v>0</v>
      </c>
      <c r="G23" s="59"/>
      <c r="H23" s="17">
        <f>実行予算!I23</f>
        <v>0</v>
      </c>
    </row>
    <row r="24" spans="1:8" ht="20.100000000000001" hidden="1" customHeight="1">
      <c r="A24" s="10"/>
      <c r="B24" s="11"/>
      <c r="C24" s="11"/>
      <c r="D24" s="26">
        <f>実行予算!E24</f>
        <v>0</v>
      </c>
      <c r="E24" s="12">
        <f>実行予算!F24</f>
        <v>0</v>
      </c>
      <c r="F24" s="56">
        <f>ROUNDUP(実行予算!G24/0.8,-2)</f>
        <v>0</v>
      </c>
      <c r="G24" s="59"/>
      <c r="H24" s="17">
        <f>実行予算!I24</f>
        <v>0</v>
      </c>
    </row>
    <row r="25" spans="1:8" ht="20.100000000000001" hidden="1" customHeight="1">
      <c r="A25" s="10"/>
      <c r="B25" s="11"/>
      <c r="C25" s="11"/>
      <c r="D25" s="26">
        <f>実行予算!E25</f>
        <v>0</v>
      </c>
      <c r="E25" s="12">
        <f>実行予算!F25</f>
        <v>0</v>
      </c>
      <c r="F25" s="56">
        <f>ROUNDUP(実行予算!G25/0.8,-2)</f>
        <v>0</v>
      </c>
      <c r="G25" s="59"/>
      <c r="H25" s="17">
        <f>実行予算!I25</f>
        <v>0</v>
      </c>
    </row>
    <row r="26" spans="1:8" ht="20.100000000000001" hidden="1" customHeight="1">
      <c r="A26" s="10"/>
      <c r="B26" s="11"/>
      <c r="C26" s="11"/>
      <c r="D26" s="26">
        <f>実行予算!E26</f>
        <v>0</v>
      </c>
      <c r="E26" s="12">
        <f>実行予算!F26</f>
        <v>0</v>
      </c>
      <c r="F26" s="56">
        <f>ROUNDUP(実行予算!G26/0.8,-2)</f>
        <v>0</v>
      </c>
      <c r="G26" s="59"/>
      <c r="H26" s="17">
        <f>実行予算!I26</f>
        <v>0</v>
      </c>
    </row>
    <row r="27" spans="1:8" ht="20.100000000000001" hidden="1" customHeight="1" thickBot="1">
      <c r="A27" s="18"/>
      <c r="B27" s="19"/>
      <c r="C27" s="19"/>
      <c r="D27" s="28">
        <f>実行予算!E27</f>
        <v>0</v>
      </c>
      <c r="E27" s="20">
        <f>実行予算!F27</f>
        <v>0</v>
      </c>
      <c r="F27" s="57"/>
      <c r="G27" s="68">
        <f>SUM(G3:G26)</f>
        <v>1365100</v>
      </c>
      <c r="H27" s="21">
        <f>実行予算!I27</f>
        <v>0</v>
      </c>
    </row>
    <row r="28" spans="1:8" ht="20.100000000000001" customHeight="1" thickBot="1">
      <c r="A28" s="1"/>
      <c r="B28" s="2" t="s">
        <v>0</v>
      </c>
      <c r="C28" s="139" t="s">
        <v>131</v>
      </c>
      <c r="D28" s="140">
        <f>SUM(E28/H28)</f>
        <v>0.21424048811373972</v>
      </c>
      <c r="E28" s="160">
        <f>SUM(H28-G28)</f>
        <v>372200</v>
      </c>
      <c r="F28" s="161"/>
      <c r="G28" s="136">
        <f>SUM(G54+G81+G108+G135+G162+G189+G216+G243+G270+G297)</f>
        <v>1365100</v>
      </c>
      <c r="H28" s="137">
        <f>見積書表紙!AT26</f>
        <v>1737300</v>
      </c>
    </row>
    <row r="29" spans="1:8" ht="20.100000000000001" customHeight="1" thickBot="1">
      <c r="A29" s="7"/>
      <c r="B29" s="8" t="s">
        <v>1</v>
      </c>
      <c r="C29" s="54" t="s">
        <v>7</v>
      </c>
      <c r="D29" s="54" t="s">
        <v>2</v>
      </c>
      <c r="E29" s="8" t="s">
        <v>3</v>
      </c>
      <c r="F29" s="8" t="s">
        <v>4</v>
      </c>
      <c r="G29" s="66" t="s">
        <v>5</v>
      </c>
      <c r="H29" s="9" t="s">
        <v>6</v>
      </c>
    </row>
    <row r="30" spans="1:8" ht="20.100000000000001" customHeight="1">
      <c r="A30" s="138" t="s">
        <v>120</v>
      </c>
      <c r="B30" s="11" t="s">
        <v>135</v>
      </c>
      <c r="C30" s="11"/>
      <c r="D30" s="26"/>
      <c r="E30" s="12"/>
      <c r="F30" s="56"/>
      <c r="G30" s="59"/>
      <c r="H30" s="17"/>
    </row>
    <row r="31" spans="1:8" ht="20.100000000000001" customHeight="1">
      <c r="A31" s="10"/>
      <c r="B31" s="11" t="s">
        <v>187</v>
      </c>
      <c r="C31" s="11" t="s">
        <v>189</v>
      </c>
      <c r="D31" s="26">
        <v>1</v>
      </c>
      <c r="E31" s="12" t="s">
        <v>191</v>
      </c>
      <c r="F31" s="56">
        <v>570700</v>
      </c>
      <c r="G31" s="59">
        <f t="shared" ref="G31:G39" si="0">D31*F31</f>
        <v>570700</v>
      </c>
      <c r="H31" s="17" t="s">
        <v>192</v>
      </c>
    </row>
    <row r="32" spans="1:8" ht="20.100000000000001" customHeight="1">
      <c r="A32" s="10"/>
      <c r="B32" s="11">
        <v>0</v>
      </c>
      <c r="C32" s="11" t="s">
        <v>193</v>
      </c>
      <c r="D32" s="26">
        <v>1</v>
      </c>
      <c r="E32" s="12" t="s">
        <v>191</v>
      </c>
      <c r="F32" s="56">
        <v>93800</v>
      </c>
      <c r="G32" s="59">
        <f t="shared" si="0"/>
        <v>93800</v>
      </c>
      <c r="H32" s="17">
        <v>0</v>
      </c>
    </row>
    <row r="33" spans="1:8" ht="20.100000000000001" customHeight="1">
      <c r="A33" s="10"/>
      <c r="B33" s="11"/>
      <c r="C33" s="11"/>
      <c r="D33" s="26"/>
      <c r="E33" s="12"/>
      <c r="F33" s="56"/>
      <c r="G33" s="59"/>
      <c r="H33" s="17"/>
    </row>
    <row r="34" spans="1:8" ht="20.100000000000001" customHeight="1">
      <c r="A34" s="10"/>
      <c r="B34" s="11"/>
      <c r="C34" s="11"/>
      <c r="D34" s="26"/>
      <c r="E34" s="12"/>
      <c r="F34" s="56"/>
      <c r="G34" s="59">
        <f t="shared" si="0"/>
        <v>0</v>
      </c>
      <c r="H34" s="17"/>
    </row>
    <row r="35" spans="1:8" ht="20.100000000000001" customHeight="1">
      <c r="A35" s="10"/>
      <c r="B35" s="11"/>
      <c r="C35" s="11"/>
      <c r="D35" s="26"/>
      <c r="E35" s="12"/>
      <c r="F35" s="56"/>
      <c r="G35" s="59">
        <f t="shared" si="0"/>
        <v>0</v>
      </c>
      <c r="H35" s="17"/>
    </row>
    <row r="36" spans="1:8" ht="20.100000000000001" customHeight="1">
      <c r="A36" s="10"/>
      <c r="B36" s="11" t="s">
        <v>183</v>
      </c>
      <c r="C36" s="11" t="s">
        <v>184</v>
      </c>
      <c r="D36" s="26">
        <v>1</v>
      </c>
      <c r="E36" s="12" t="s">
        <v>182</v>
      </c>
      <c r="F36" s="56">
        <v>105800</v>
      </c>
      <c r="G36" s="59">
        <f t="shared" si="0"/>
        <v>105800</v>
      </c>
      <c r="H36" s="17" t="s">
        <v>185</v>
      </c>
    </row>
    <row r="37" spans="1:8" ht="20.100000000000001" customHeight="1">
      <c r="A37" s="10"/>
      <c r="B37" s="11"/>
      <c r="C37" s="11" t="s">
        <v>194</v>
      </c>
      <c r="D37" s="26">
        <v>1</v>
      </c>
      <c r="E37" s="12" t="s">
        <v>182</v>
      </c>
      <c r="F37" s="56">
        <v>33000</v>
      </c>
      <c r="G37" s="59">
        <f t="shared" si="0"/>
        <v>33000</v>
      </c>
      <c r="H37" s="17"/>
    </row>
    <row r="38" spans="1:8" ht="20.100000000000001" customHeight="1">
      <c r="A38" s="10"/>
      <c r="B38" s="11"/>
      <c r="C38" s="11"/>
      <c r="D38" s="26"/>
      <c r="E38" s="12"/>
      <c r="F38" s="56"/>
      <c r="G38" s="59">
        <f t="shared" si="0"/>
        <v>0</v>
      </c>
      <c r="H38" s="17"/>
    </row>
    <row r="39" spans="1:8" ht="20.100000000000001" customHeight="1">
      <c r="A39" s="10"/>
      <c r="B39" s="11"/>
      <c r="C39" s="11"/>
      <c r="D39" s="26"/>
      <c r="E39" s="12"/>
      <c r="F39" s="56"/>
      <c r="G39" s="59">
        <f t="shared" si="0"/>
        <v>0</v>
      </c>
      <c r="H39" s="17"/>
    </row>
    <row r="40" spans="1:8" ht="20.100000000000001" customHeight="1">
      <c r="A40" s="10"/>
      <c r="B40" s="11"/>
      <c r="C40" s="11"/>
      <c r="D40" s="26"/>
      <c r="E40" s="12"/>
      <c r="F40" s="56"/>
      <c r="G40" s="59">
        <f t="shared" ref="G40:G53" si="1">D40*F40</f>
        <v>0</v>
      </c>
      <c r="H40" s="17"/>
    </row>
    <row r="41" spans="1:8" ht="20.100000000000001" customHeight="1">
      <c r="A41" s="10"/>
      <c r="B41" s="11"/>
      <c r="C41" s="11"/>
      <c r="D41" s="26"/>
      <c r="E41" s="12"/>
      <c r="F41" s="56"/>
      <c r="G41" s="59">
        <f t="shared" si="1"/>
        <v>0</v>
      </c>
      <c r="H41" s="17"/>
    </row>
    <row r="42" spans="1:8" ht="20.100000000000001" customHeight="1">
      <c r="A42" s="10"/>
      <c r="B42" s="11"/>
      <c r="C42" s="11"/>
      <c r="D42" s="26"/>
      <c r="E42" s="12"/>
      <c r="F42" s="56"/>
      <c r="G42" s="59">
        <f t="shared" si="1"/>
        <v>0</v>
      </c>
      <c r="H42" s="17"/>
    </row>
    <row r="43" spans="1:8" ht="20.100000000000001" customHeight="1">
      <c r="A43" s="10"/>
      <c r="B43" s="11"/>
      <c r="C43" s="11"/>
      <c r="D43" s="26"/>
      <c r="E43" s="12"/>
      <c r="F43" s="56"/>
      <c r="G43" s="59">
        <f t="shared" si="1"/>
        <v>0</v>
      </c>
      <c r="H43" s="17"/>
    </row>
    <row r="44" spans="1:8" ht="20.100000000000001" customHeight="1">
      <c r="A44" s="10"/>
      <c r="B44" s="11"/>
      <c r="C44" s="11"/>
      <c r="D44" s="26"/>
      <c r="E44" s="12"/>
      <c r="F44" s="56"/>
      <c r="G44" s="59">
        <f t="shared" si="1"/>
        <v>0</v>
      </c>
      <c r="H44" s="17"/>
    </row>
    <row r="45" spans="1:8" ht="20.100000000000001" customHeight="1">
      <c r="A45" s="10"/>
      <c r="B45" s="11"/>
      <c r="C45" s="11"/>
      <c r="D45" s="26"/>
      <c r="E45" s="12"/>
      <c r="F45" s="56"/>
      <c r="G45" s="59">
        <f t="shared" si="1"/>
        <v>0</v>
      </c>
      <c r="H45" s="17"/>
    </row>
    <row r="46" spans="1:8" ht="20.100000000000001" customHeight="1">
      <c r="A46" s="10"/>
      <c r="B46" s="11"/>
      <c r="C46" s="11"/>
      <c r="D46" s="26"/>
      <c r="E46" s="12"/>
      <c r="F46" s="56"/>
      <c r="G46" s="59">
        <f t="shared" si="1"/>
        <v>0</v>
      </c>
      <c r="H46" s="17"/>
    </row>
    <row r="47" spans="1:8" ht="20.100000000000001" customHeight="1">
      <c r="A47" s="10"/>
      <c r="B47" s="11"/>
      <c r="C47" s="11"/>
      <c r="D47" s="26"/>
      <c r="E47" s="12"/>
      <c r="F47" s="56"/>
      <c r="G47" s="59">
        <f t="shared" si="1"/>
        <v>0</v>
      </c>
      <c r="H47" s="17"/>
    </row>
    <row r="48" spans="1:8" ht="20.100000000000001" customHeight="1">
      <c r="A48" s="10">
        <f>実行予算!B48</f>
        <v>0</v>
      </c>
      <c r="B48" s="11"/>
      <c r="C48" s="11"/>
      <c r="D48" s="26"/>
      <c r="E48" s="12"/>
      <c r="F48" s="56"/>
      <c r="G48" s="59">
        <f t="shared" si="1"/>
        <v>0</v>
      </c>
      <c r="H48" s="17"/>
    </row>
    <row r="49" spans="1:8" ht="20.100000000000001" customHeight="1">
      <c r="A49" s="10">
        <f>実行予算!B49</f>
        <v>0</v>
      </c>
      <c r="B49" s="11"/>
      <c r="C49" s="11"/>
      <c r="D49" s="26"/>
      <c r="E49" s="12"/>
      <c r="F49" s="56"/>
      <c r="G49" s="59">
        <f t="shared" si="1"/>
        <v>0</v>
      </c>
      <c r="H49" s="17"/>
    </row>
    <row r="50" spans="1:8" ht="20.100000000000001" customHeight="1">
      <c r="A50" s="10">
        <f>実行予算!B50</f>
        <v>0</v>
      </c>
      <c r="B50" s="11"/>
      <c r="C50" s="11"/>
      <c r="D50" s="26"/>
      <c r="E50" s="12"/>
      <c r="F50" s="56"/>
      <c r="G50" s="59">
        <f t="shared" si="1"/>
        <v>0</v>
      </c>
      <c r="H50" s="17"/>
    </row>
    <row r="51" spans="1:8" ht="20.100000000000001" customHeight="1">
      <c r="A51" s="10">
        <f>実行予算!B51</f>
        <v>0</v>
      </c>
      <c r="B51" s="11"/>
      <c r="C51" s="11"/>
      <c r="D51" s="26"/>
      <c r="E51" s="12"/>
      <c r="F51" s="56"/>
      <c r="G51" s="59">
        <f t="shared" si="1"/>
        <v>0</v>
      </c>
      <c r="H51" s="17"/>
    </row>
    <row r="52" spans="1:8" ht="20.100000000000001" customHeight="1">
      <c r="A52" s="10">
        <f>実行予算!B52</f>
        <v>0</v>
      </c>
      <c r="B52" s="11"/>
      <c r="C52" s="11"/>
      <c r="D52" s="26"/>
      <c r="E52" s="12"/>
      <c r="F52" s="56"/>
      <c r="G52" s="59">
        <f t="shared" si="1"/>
        <v>0</v>
      </c>
      <c r="H52" s="17"/>
    </row>
    <row r="53" spans="1:8" ht="20.100000000000001" customHeight="1">
      <c r="A53" s="10">
        <f>実行予算!B53</f>
        <v>0</v>
      </c>
      <c r="B53" s="11"/>
      <c r="C53" s="11"/>
      <c r="D53" s="26"/>
      <c r="E53" s="12"/>
      <c r="F53" s="56"/>
      <c r="G53" s="59">
        <f t="shared" si="1"/>
        <v>0</v>
      </c>
      <c r="H53" s="17"/>
    </row>
    <row r="54" spans="1:8" ht="20.100000000000001" customHeight="1" thickBot="1">
      <c r="A54" s="18">
        <f>実行予算!B54</f>
        <v>0</v>
      </c>
      <c r="B54" s="19"/>
      <c r="C54" s="19"/>
      <c r="D54" s="28"/>
      <c r="E54" s="20"/>
      <c r="F54" s="57" t="s">
        <v>21</v>
      </c>
      <c r="G54" s="68">
        <f>SUM(G31:G53)</f>
        <v>803300</v>
      </c>
      <c r="H54" s="21"/>
    </row>
    <row r="55" spans="1:8" ht="20.100000000000001" customHeight="1" thickBot="1">
      <c r="A55" s="1"/>
      <c r="B55" s="2" t="s">
        <v>0</v>
      </c>
      <c r="C55" s="53"/>
      <c r="D55" s="53"/>
      <c r="E55" s="4"/>
      <c r="F55" s="3"/>
      <c r="G55" s="65"/>
      <c r="H55" s="5"/>
    </row>
    <row r="56" spans="1:8" ht="20.100000000000001" customHeight="1" thickBot="1">
      <c r="A56" s="7"/>
      <c r="B56" s="8" t="s">
        <v>1</v>
      </c>
      <c r="C56" s="54" t="s">
        <v>7</v>
      </c>
      <c r="D56" s="54" t="s">
        <v>2</v>
      </c>
      <c r="E56" s="8" t="s">
        <v>3</v>
      </c>
      <c r="F56" s="8" t="s">
        <v>4</v>
      </c>
      <c r="G56" s="66" t="s">
        <v>5</v>
      </c>
      <c r="H56" s="9" t="s">
        <v>6</v>
      </c>
    </row>
    <row r="57" spans="1:8" ht="20.100000000000001" customHeight="1">
      <c r="A57" s="138" t="s">
        <v>121</v>
      </c>
      <c r="B57" s="11" t="s">
        <v>181</v>
      </c>
      <c r="C57" s="11">
        <v>0</v>
      </c>
      <c r="D57" s="26"/>
      <c r="E57" s="12"/>
      <c r="F57" s="56"/>
      <c r="G57" s="59"/>
      <c r="H57" s="75"/>
    </row>
    <row r="58" spans="1:8" ht="20.100000000000001" customHeight="1">
      <c r="A58" s="10"/>
      <c r="B58" s="11" t="s">
        <v>171</v>
      </c>
      <c r="C58" s="11" t="s">
        <v>173</v>
      </c>
      <c r="D58" s="26">
        <v>1</v>
      </c>
      <c r="E58" s="12" t="s">
        <v>182</v>
      </c>
      <c r="F58" s="56">
        <v>55000</v>
      </c>
      <c r="G58" s="59">
        <f>D58*F58</f>
        <v>55000</v>
      </c>
      <c r="H58" s="106"/>
    </row>
    <row r="59" spans="1:8" ht="20.100000000000001" customHeight="1">
      <c r="A59" s="10"/>
      <c r="B59" s="11">
        <v>0</v>
      </c>
      <c r="C59" s="11" t="s">
        <v>172</v>
      </c>
      <c r="D59" s="26">
        <v>1</v>
      </c>
      <c r="E59" s="12" t="s">
        <v>182</v>
      </c>
      <c r="F59" s="56">
        <v>24000</v>
      </c>
      <c r="G59" s="59">
        <f t="shared" ref="G59:G80" si="2">D59*F59</f>
        <v>24000</v>
      </c>
      <c r="H59" s="106"/>
    </row>
    <row r="60" spans="1:8" ht="20.100000000000001" customHeight="1">
      <c r="A60" s="10"/>
      <c r="B60" s="11">
        <v>0</v>
      </c>
      <c r="C60" s="11" t="s">
        <v>174</v>
      </c>
      <c r="D60" s="26">
        <v>1</v>
      </c>
      <c r="E60" s="12" t="s">
        <v>182</v>
      </c>
      <c r="F60" s="56">
        <v>32000</v>
      </c>
      <c r="G60" s="59">
        <f t="shared" si="2"/>
        <v>32000</v>
      </c>
      <c r="H60" s="106"/>
    </row>
    <row r="61" spans="1:8" ht="20.100000000000001" customHeight="1">
      <c r="A61" s="10"/>
      <c r="B61" s="11">
        <v>0</v>
      </c>
      <c r="C61" s="11" t="s">
        <v>175</v>
      </c>
      <c r="D61" s="26">
        <v>1</v>
      </c>
      <c r="E61" s="12" t="s">
        <v>182</v>
      </c>
      <c r="F61" s="56">
        <v>18000</v>
      </c>
      <c r="G61" s="59">
        <f t="shared" si="2"/>
        <v>18000</v>
      </c>
      <c r="H61" s="17"/>
    </row>
    <row r="62" spans="1:8" ht="20.100000000000001" customHeight="1">
      <c r="A62" s="10"/>
      <c r="B62" s="11">
        <v>0</v>
      </c>
      <c r="C62" s="11" t="s">
        <v>176</v>
      </c>
      <c r="D62" s="26">
        <v>1</v>
      </c>
      <c r="E62" s="12" t="s">
        <v>182</v>
      </c>
      <c r="F62" s="56">
        <v>12000</v>
      </c>
      <c r="G62" s="59">
        <f t="shared" si="2"/>
        <v>12000</v>
      </c>
      <c r="H62" s="17"/>
    </row>
    <row r="63" spans="1:8" ht="20.100000000000001" customHeight="1">
      <c r="A63" s="10"/>
      <c r="B63" s="11">
        <v>0</v>
      </c>
      <c r="C63" s="11">
        <v>0</v>
      </c>
      <c r="D63" s="26"/>
      <c r="E63" s="12"/>
      <c r="F63" s="56"/>
      <c r="G63" s="59">
        <f t="shared" si="2"/>
        <v>0</v>
      </c>
      <c r="H63" s="17"/>
    </row>
    <row r="64" spans="1:8" ht="20.100000000000001" customHeight="1">
      <c r="A64" s="10"/>
      <c r="B64" s="11" t="s">
        <v>177</v>
      </c>
      <c r="C64" s="11" t="s">
        <v>178</v>
      </c>
      <c r="D64" s="26">
        <v>1</v>
      </c>
      <c r="E64" s="12" t="s">
        <v>182</v>
      </c>
      <c r="F64" s="56">
        <v>5000</v>
      </c>
      <c r="G64" s="59">
        <f t="shared" si="2"/>
        <v>5000</v>
      </c>
      <c r="H64" s="17"/>
    </row>
    <row r="65" spans="1:13" ht="20.100000000000001" customHeight="1">
      <c r="A65" s="10"/>
      <c r="B65" s="11">
        <v>0</v>
      </c>
      <c r="C65" s="11" t="s">
        <v>179</v>
      </c>
      <c r="D65" s="26">
        <v>1</v>
      </c>
      <c r="E65" s="12" t="s">
        <v>182</v>
      </c>
      <c r="F65" s="56">
        <v>25000</v>
      </c>
      <c r="G65" s="59">
        <f t="shared" si="2"/>
        <v>25000</v>
      </c>
      <c r="H65" s="17"/>
    </row>
    <row r="66" spans="1:13" ht="20.100000000000001" customHeight="1">
      <c r="A66" s="10"/>
      <c r="B66" s="11">
        <v>0</v>
      </c>
      <c r="C66" s="11" t="s">
        <v>180</v>
      </c>
      <c r="D66" s="26">
        <v>1</v>
      </c>
      <c r="E66" s="12" t="s">
        <v>182</v>
      </c>
      <c r="F66" s="56">
        <v>23000</v>
      </c>
      <c r="G66" s="59">
        <f t="shared" si="2"/>
        <v>23000</v>
      </c>
      <c r="H66" s="17"/>
    </row>
    <row r="67" spans="1:13" ht="20.100000000000001" customHeight="1">
      <c r="A67" s="10"/>
      <c r="B67" s="11"/>
      <c r="C67" s="11"/>
      <c r="D67" s="26"/>
      <c r="E67" s="12"/>
      <c r="F67" s="56"/>
      <c r="G67" s="59">
        <f t="shared" si="2"/>
        <v>0</v>
      </c>
      <c r="H67" s="17"/>
    </row>
    <row r="68" spans="1:13" ht="20.100000000000001" customHeight="1">
      <c r="A68" s="10"/>
      <c r="B68" s="11"/>
      <c r="C68" s="11"/>
      <c r="D68" s="26"/>
      <c r="E68" s="12"/>
      <c r="F68" s="56"/>
      <c r="G68" s="59">
        <f t="shared" si="2"/>
        <v>0</v>
      </c>
      <c r="H68" s="17"/>
    </row>
    <row r="69" spans="1:13" ht="20.100000000000001" customHeight="1">
      <c r="A69" s="10"/>
      <c r="B69" s="11"/>
      <c r="C69" s="11"/>
      <c r="D69" s="26"/>
      <c r="E69" s="12"/>
      <c r="F69" s="56"/>
      <c r="G69" s="59">
        <f t="shared" si="2"/>
        <v>0</v>
      </c>
      <c r="H69" s="17"/>
      <c r="J69" s="87"/>
      <c r="K69" s="87">
        <f>実行予算!K69</f>
        <v>0</v>
      </c>
      <c r="L69" s="87">
        <f>実行予算!L69</f>
        <v>0</v>
      </c>
      <c r="M69" s="87">
        <f>実行予算!M69</f>
        <v>0</v>
      </c>
    </row>
    <row r="70" spans="1:13" ht="20.100000000000001" customHeight="1">
      <c r="A70" s="10"/>
      <c r="B70" s="11"/>
      <c r="C70" s="11"/>
      <c r="D70" s="26"/>
      <c r="E70" s="12"/>
      <c r="F70" s="56"/>
      <c r="G70" s="59">
        <f t="shared" si="2"/>
        <v>0</v>
      </c>
      <c r="H70" s="17"/>
      <c r="J70" s="88"/>
      <c r="K70" s="88">
        <f>ROUNDUP(実行予算!K70/0.8,-2)</f>
        <v>0</v>
      </c>
      <c r="L70" s="88">
        <f>ROUNDUP(実行予算!L70/0.8,-2)</f>
        <v>0</v>
      </c>
      <c r="M70" s="88">
        <f>ROUNDUP(実行予算!M70/0.8,-2)</f>
        <v>0</v>
      </c>
    </row>
    <row r="71" spans="1:13" ht="20.100000000000001" customHeight="1">
      <c r="A71" s="10"/>
      <c r="B71" s="11"/>
      <c r="C71" s="11"/>
      <c r="D71" s="26"/>
      <c r="E71" s="12"/>
      <c r="F71" s="56"/>
      <c r="G71" s="59">
        <f t="shared" si="2"/>
        <v>0</v>
      </c>
      <c r="H71" s="17"/>
      <c r="J71" s="88"/>
      <c r="K71" s="88">
        <f>ROUNDUP(実行予算!K71/0.8,-2)</f>
        <v>0</v>
      </c>
      <c r="L71" s="88">
        <f>ROUNDUP(実行予算!L71/0.8,-2)</f>
        <v>0</v>
      </c>
      <c r="M71" s="88">
        <f>ROUNDUP(実行予算!M71/0.8,-2)</f>
        <v>0</v>
      </c>
    </row>
    <row r="72" spans="1:13" ht="20.100000000000001" customHeight="1">
      <c r="A72" s="10"/>
      <c r="B72" s="11"/>
      <c r="C72" s="11"/>
      <c r="D72" s="26"/>
      <c r="E72" s="12"/>
      <c r="F72" s="56"/>
      <c r="G72" s="59">
        <f t="shared" si="2"/>
        <v>0</v>
      </c>
      <c r="H72" s="17"/>
      <c r="J72" s="88"/>
      <c r="K72" s="88">
        <f>ROUNDUP(実行予算!K72/0.8,-2)</f>
        <v>0</v>
      </c>
      <c r="L72" s="88">
        <f>ROUNDUP(実行予算!L72/0.8,-2)</f>
        <v>0</v>
      </c>
      <c r="M72" s="88">
        <f>ROUNDUP(実行予算!M72/0.8,-2)</f>
        <v>0</v>
      </c>
    </row>
    <row r="73" spans="1:13" ht="20.100000000000001" customHeight="1">
      <c r="A73" s="10"/>
      <c r="B73" s="11"/>
      <c r="C73" s="11"/>
      <c r="D73" s="26"/>
      <c r="E73" s="12"/>
      <c r="F73" s="56"/>
      <c r="G73" s="59">
        <f t="shared" si="2"/>
        <v>0</v>
      </c>
      <c r="H73" s="17"/>
      <c r="J73" s="87"/>
      <c r="K73" s="87"/>
      <c r="L73" s="87"/>
      <c r="M73" s="87"/>
    </row>
    <row r="74" spans="1:13" ht="20.100000000000001" customHeight="1">
      <c r="A74" s="10"/>
      <c r="B74" s="11"/>
      <c r="C74" s="11"/>
      <c r="D74" s="26"/>
      <c r="E74" s="12"/>
      <c r="F74" s="56"/>
      <c r="G74" s="59">
        <f t="shared" si="2"/>
        <v>0</v>
      </c>
      <c r="H74" s="17"/>
      <c r="J74" s="78"/>
      <c r="K74" s="78">
        <f>SUM(K70:K73)</f>
        <v>0</v>
      </c>
      <c r="L74" s="78">
        <f>SUM(L70:L73)</f>
        <v>0</v>
      </c>
      <c r="M74" s="78">
        <f>SUM(M70:M73)</f>
        <v>0</v>
      </c>
    </row>
    <row r="75" spans="1:13" ht="20.100000000000001" customHeight="1">
      <c r="A75" s="10"/>
      <c r="B75" s="11"/>
      <c r="C75" s="11"/>
      <c r="D75" s="26"/>
      <c r="E75" s="12"/>
      <c r="F75" s="56"/>
      <c r="G75" s="59">
        <f t="shared" si="2"/>
        <v>0</v>
      </c>
      <c r="H75" s="17"/>
      <c r="J75" s="80"/>
      <c r="K75" s="80">
        <f>K74-G74</f>
        <v>0</v>
      </c>
      <c r="L75" s="80">
        <f>L74-G74</f>
        <v>0</v>
      </c>
      <c r="M75" s="80">
        <f>M74-G74</f>
        <v>0</v>
      </c>
    </row>
    <row r="76" spans="1:13" ht="20.100000000000001" customHeight="1">
      <c r="A76" s="10"/>
      <c r="B76" s="11"/>
      <c r="C76" s="11"/>
      <c r="D76" s="26"/>
      <c r="E76" s="12"/>
      <c r="F76" s="56"/>
      <c r="G76" s="59">
        <f t="shared" si="2"/>
        <v>0</v>
      </c>
      <c r="H76" s="17"/>
    </row>
    <row r="77" spans="1:13" ht="20.100000000000001" customHeight="1">
      <c r="A77" s="10"/>
      <c r="B77" s="11"/>
      <c r="C77" s="11"/>
      <c r="D77" s="26"/>
      <c r="E77" s="12"/>
      <c r="F77" s="56"/>
      <c r="G77" s="59">
        <f t="shared" si="2"/>
        <v>0</v>
      </c>
      <c r="H77" s="17"/>
    </row>
    <row r="78" spans="1:13" ht="20.100000000000001" customHeight="1">
      <c r="A78" s="10"/>
      <c r="B78" s="11"/>
      <c r="C78" s="11"/>
      <c r="D78" s="26"/>
      <c r="E78" s="12"/>
      <c r="F78" s="56"/>
      <c r="G78" s="59">
        <f t="shared" si="2"/>
        <v>0</v>
      </c>
      <c r="H78" s="17"/>
    </row>
    <row r="79" spans="1:13" ht="20.100000000000001" customHeight="1">
      <c r="A79" s="10"/>
      <c r="B79" s="11"/>
      <c r="C79" s="11"/>
      <c r="D79" s="26"/>
      <c r="E79" s="12"/>
      <c r="F79" s="56"/>
      <c r="G79" s="59">
        <f t="shared" si="2"/>
        <v>0</v>
      </c>
      <c r="H79" s="17"/>
    </row>
    <row r="80" spans="1:13" ht="20.100000000000001" customHeight="1">
      <c r="A80" s="10"/>
      <c r="B80" s="11"/>
      <c r="C80" s="11"/>
      <c r="D80" s="26"/>
      <c r="E80" s="12"/>
      <c r="F80" s="56">
        <f>ROUNDUP(実行予算!G80/0.8,-2)</f>
        <v>0</v>
      </c>
      <c r="G80" s="59">
        <f t="shared" si="2"/>
        <v>0</v>
      </c>
      <c r="H80" s="17">
        <f>実行予算!I80</f>
        <v>0</v>
      </c>
    </row>
    <row r="81" spans="1:9" ht="20.100000000000001" customHeight="1" thickBot="1">
      <c r="A81" s="18"/>
      <c r="B81" s="19"/>
      <c r="C81" s="19"/>
      <c r="D81" s="28"/>
      <c r="E81" s="20"/>
      <c r="F81" s="57" t="s">
        <v>21</v>
      </c>
      <c r="G81" s="68">
        <f>SUM(G57:G80)</f>
        <v>194000</v>
      </c>
      <c r="H81" s="21">
        <f>実行予算!I81</f>
        <v>0</v>
      </c>
    </row>
    <row r="82" spans="1:9" ht="20.100000000000001" customHeight="1" thickBot="1">
      <c r="A82" s="1"/>
      <c r="B82" s="2"/>
      <c r="C82" s="53"/>
      <c r="D82" s="53"/>
      <c r="E82" s="4"/>
      <c r="F82" s="3"/>
      <c r="G82" s="65"/>
      <c r="H82" s="5"/>
    </row>
    <row r="83" spans="1:9" ht="20.100000000000001" customHeight="1" thickBot="1">
      <c r="A83" s="7"/>
      <c r="B83" s="8"/>
      <c r="C83" s="54"/>
      <c r="D83" s="54"/>
      <c r="E83" s="8"/>
      <c r="F83" s="8" t="s">
        <v>4</v>
      </c>
      <c r="G83" s="66" t="s">
        <v>5</v>
      </c>
      <c r="H83" s="9" t="s">
        <v>6</v>
      </c>
    </row>
    <row r="84" spans="1:9" ht="20.100000000000001" customHeight="1">
      <c r="A84" s="138" t="s">
        <v>122</v>
      </c>
      <c r="B84" s="11" t="s">
        <v>136</v>
      </c>
      <c r="C84" s="11"/>
      <c r="D84" s="26"/>
      <c r="E84" s="12"/>
      <c r="F84" s="56"/>
      <c r="G84" s="59"/>
      <c r="H84" s="17"/>
    </row>
    <row r="85" spans="1:9" ht="20.100000000000001" customHeight="1">
      <c r="A85" s="10"/>
      <c r="B85" s="11" t="s">
        <v>137</v>
      </c>
      <c r="C85" s="11"/>
      <c r="D85" s="26">
        <v>1</v>
      </c>
      <c r="E85" s="12" t="s">
        <v>146</v>
      </c>
      <c r="F85" s="56">
        <v>20000</v>
      </c>
      <c r="G85" s="59">
        <f t="shared" ref="G85:G107" si="3">D85*F85</f>
        <v>20000</v>
      </c>
      <c r="H85" s="17"/>
      <c r="I85" s="11"/>
    </row>
    <row r="86" spans="1:9" ht="20.100000000000001" customHeight="1">
      <c r="A86" s="10"/>
      <c r="B86" s="11" t="s">
        <v>138</v>
      </c>
      <c r="C86" s="11"/>
      <c r="D86" s="26">
        <v>1</v>
      </c>
      <c r="E86" s="12" t="s">
        <v>146</v>
      </c>
      <c r="F86" s="56">
        <v>18000</v>
      </c>
      <c r="G86" s="59">
        <f t="shared" si="3"/>
        <v>18000</v>
      </c>
      <c r="H86" s="17"/>
    </row>
    <row r="87" spans="1:9" ht="20.100000000000001" customHeight="1">
      <c r="A87" s="10"/>
      <c r="B87" s="11" t="s">
        <v>139</v>
      </c>
      <c r="C87" s="11"/>
      <c r="D87" s="26">
        <v>1</v>
      </c>
      <c r="E87" s="12" t="s">
        <v>146</v>
      </c>
      <c r="F87" s="56">
        <v>10000</v>
      </c>
      <c r="G87" s="59">
        <f t="shared" si="3"/>
        <v>10000</v>
      </c>
      <c r="H87" s="17"/>
    </row>
    <row r="88" spans="1:9" ht="20.100000000000001" customHeight="1">
      <c r="A88" s="10"/>
      <c r="B88" s="11" t="s">
        <v>140</v>
      </c>
      <c r="C88" s="11"/>
      <c r="D88" s="26">
        <v>1</v>
      </c>
      <c r="E88" s="12" t="s">
        <v>146</v>
      </c>
      <c r="F88" s="56">
        <v>12000</v>
      </c>
      <c r="G88" s="59">
        <f t="shared" si="3"/>
        <v>12000</v>
      </c>
      <c r="H88" s="17"/>
    </row>
    <row r="89" spans="1:9" ht="20.100000000000001" customHeight="1">
      <c r="A89" s="10"/>
      <c r="B89" s="11" t="s">
        <v>141</v>
      </c>
      <c r="C89" s="11"/>
      <c r="D89" s="26">
        <v>1</v>
      </c>
      <c r="E89" s="12" t="s">
        <v>146</v>
      </c>
      <c r="F89" s="56">
        <v>14000</v>
      </c>
      <c r="G89" s="59">
        <f t="shared" si="3"/>
        <v>14000</v>
      </c>
      <c r="H89" s="17"/>
    </row>
    <row r="90" spans="1:9" ht="20.100000000000001" customHeight="1">
      <c r="A90" s="10"/>
      <c r="B90" s="11" t="s">
        <v>195</v>
      </c>
      <c r="C90" s="11"/>
      <c r="D90" s="26">
        <v>2</v>
      </c>
      <c r="E90" s="145" t="s">
        <v>196</v>
      </c>
      <c r="F90" s="56">
        <v>9000</v>
      </c>
      <c r="G90" s="59">
        <f t="shared" si="3"/>
        <v>18000</v>
      </c>
      <c r="H90" s="17"/>
    </row>
    <row r="91" spans="1:9" ht="20.100000000000001" customHeight="1">
      <c r="A91" s="10"/>
      <c r="B91" s="11" t="s">
        <v>142</v>
      </c>
      <c r="C91" s="11"/>
      <c r="D91" s="26"/>
      <c r="E91" s="12"/>
      <c r="F91" s="56"/>
      <c r="G91" s="59">
        <f t="shared" si="3"/>
        <v>0</v>
      </c>
      <c r="H91" s="17"/>
    </row>
    <row r="92" spans="1:9" ht="20.100000000000001" customHeight="1">
      <c r="A92" s="10"/>
      <c r="B92" s="11" t="s">
        <v>143</v>
      </c>
      <c r="C92" s="11"/>
      <c r="D92" s="26"/>
      <c r="E92" s="12"/>
      <c r="F92" s="56"/>
      <c r="G92" s="59">
        <f t="shared" si="3"/>
        <v>0</v>
      </c>
      <c r="H92" s="17"/>
    </row>
    <row r="93" spans="1:9" ht="20.100000000000001" customHeight="1">
      <c r="A93" s="10"/>
      <c r="B93" s="11" t="s">
        <v>144</v>
      </c>
      <c r="C93" s="11"/>
      <c r="D93" s="26"/>
      <c r="E93" s="12"/>
      <c r="F93" s="56"/>
      <c r="G93" s="59">
        <f t="shared" si="3"/>
        <v>0</v>
      </c>
      <c r="H93" s="17"/>
    </row>
    <row r="94" spans="1:9" ht="20.100000000000001" customHeight="1">
      <c r="A94" s="10"/>
      <c r="B94" s="11" t="s">
        <v>145</v>
      </c>
      <c r="C94" s="11"/>
      <c r="D94" s="26"/>
      <c r="E94" s="12"/>
      <c r="F94" s="56"/>
      <c r="G94" s="59">
        <f t="shared" si="3"/>
        <v>0</v>
      </c>
      <c r="H94" s="17"/>
    </row>
    <row r="95" spans="1:9" ht="20.100000000000001" customHeight="1">
      <c r="A95" s="10"/>
      <c r="B95" s="11"/>
      <c r="C95" s="11"/>
      <c r="D95" s="26"/>
      <c r="E95" s="12"/>
      <c r="F95" s="56"/>
      <c r="G95" s="59">
        <f t="shared" si="3"/>
        <v>0</v>
      </c>
      <c r="H95" s="17"/>
    </row>
    <row r="96" spans="1:9" ht="20.100000000000001" customHeight="1">
      <c r="A96" s="10"/>
      <c r="B96" s="11"/>
      <c r="C96" s="11"/>
      <c r="D96" s="26"/>
      <c r="E96" s="12"/>
      <c r="F96" s="56"/>
      <c r="G96" s="59">
        <f t="shared" si="3"/>
        <v>0</v>
      </c>
      <c r="H96" s="17"/>
    </row>
    <row r="97" spans="1:8" ht="20.100000000000001" customHeight="1">
      <c r="A97" s="10"/>
      <c r="B97" s="11"/>
      <c r="C97" s="11"/>
      <c r="D97" s="26"/>
      <c r="E97" s="12"/>
      <c r="F97" s="56"/>
      <c r="G97" s="59">
        <f t="shared" si="3"/>
        <v>0</v>
      </c>
      <c r="H97" s="17"/>
    </row>
    <row r="98" spans="1:8" ht="20.100000000000001" customHeight="1">
      <c r="A98" s="10"/>
      <c r="B98" s="11"/>
      <c r="C98" s="11"/>
      <c r="D98" s="26"/>
      <c r="E98" s="12"/>
      <c r="F98" s="56"/>
      <c r="G98" s="59">
        <f t="shared" si="3"/>
        <v>0</v>
      </c>
      <c r="H98" s="17"/>
    </row>
    <row r="99" spans="1:8" ht="20.100000000000001" customHeight="1">
      <c r="A99" s="10"/>
      <c r="B99" s="11"/>
      <c r="C99" s="11"/>
      <c r="D99" s="26"/>
      <c r="E99" s="12"/>
      <c r="F99" s="56"/>
      <c r="G99" s="59">
        <f t="shared" si="3"/>
        <v>0</v>
      </c>
      <c r="H99" s="17"/>
    </row>
    <row r="100" spans="1:8" ht="20.100000000000001" customHeight="1">
      <c r="A100" s="10"/>
      <c r="B100" s="11"/>
      <c r="C100" s="11"/>
      <c r="D100" s="26"/>
      <c r="E100" s="12"/>
      <c r="F100" s="56"/>
      <c r="G100" s="59">
        <f t="shared" si="3"/>
        <v>0</v>
      </c>
      <c r="H100" s="17"/>
    </row>
    <row r="101" spans="1:8" ht="20.100000000000001" customHeight="1">
      <c r="A101" s="10">
        <f>実行予算!B101</f>
        <v>0</v>
      </c>
      <c r="B101" s="11"/>
      <c r="C101" s="11"/>
      <c r="D101" s="26"/>
      <c r="E101" s="12"/>
      <c r="F101" s="56"/>
      <c r="G101" s="59">
        <f t="shared" si="3"/>
        <v>0</v>
      </c>
      <c r="H101" s="17"/>
    </row>
    <row r="102" spans="1:8" ht="20.100000000000001" customHeight="1">
      <c r="A102" s="10">
        <f>実行予算!B102</f>
        <v>0</v>
      </c>
      <c r="B102" s="11">
        <f>実行予算!C102</f>
        <v>0</v>
      </c>
      <c r="C102" s="11">
        <f>実行予算!D102</f>
        <v>0</v>
      </c>
      <c r="D102" s="26">
        <f>実行予算!E102</f>
        <v>0</v>
      </c>
      <c r="E102" s="12">
        <f>実行予算!F102</f>
        <v>0</v>
      </c>
      <c r="F102" s="56"/>
      <c r="G102" s="59">
        <f t="shared" si="3"/>
        <v>0</v>
      </c>
      <c r="H102" s="17">
        <f>実行予算!I102</f>
        <v>0</v>
      </c>
    </row>
    <row r="103" spans="1:8" ht="20.100000000000001" customHeight="1">
      <c r="A103" s="10">
        <f>実行予算!B103</f>
        <v>0</v>
      </c>
      <c r="B103" s="11">
        <f>実行予算!C103</f>
        <v>0</v>
      </c>
      <c r="C103" s="11">
        <f>実行予算!D103</f>
        <v>0</v>
      </c>
      <c r="D103" s="26">
        <f>実行予算!E103</f>
        <v>0</v>
      </c>
      <c r="E103" s="12">
        <f>実行予算!F103</f>
        <v>0</v>
      </c>
      <c r="F103" s="56"/>
      <c r="G103" s="59">
        <f t="shared" si="3"/>
        <v>0</v>
      </c>
      <c r="H103" s="17">
        <f>実行予算!I103</f>
        <v>0</v>
      </c>
    </row>
    <row r="104" spans="1:8" ht="20.100000000000001" customHeight="1">
      <c r="A104" s="10">
        <f>実行予算!B104</f>
        <v>0</v>
      </c>
      <c r="B104" s="11">
        <f>実行予算!C104</f>
        <v>0</v>
      </c>
      <c r="C104" s="11">
        <f>実行予算!D104</f>
        <v>0</v>
      </c>
      <c r="D104" s="26">
        <f>実行予算!E104</f>
        <v>0</v>
      </c>
      <c r="E104" s="12">
        <f>実行予算!F104</f>
        <v>0</v>
      </c>
      <c r="F104" s="56"/>
      <c r="G104" s="59">
        <f t="shared" si="3"/>
        <v>0</v>
      </c>
      <c r="H104" s="17">
        <f>実行予算!I104</f>
        <v>0</v>
      </c>
    </row>
    <row r="105" spans="1:8" ht="20.100000000000001" customHeight="1">
      <c r="A105" s="10">
        <f>実行予算!B105</f>
        <v>0</v>
      </c>
      <c r="B105" s="11">
        <f>実行予算!C105</f>
        <v>0</v>
      </c>
      <c r="C105" s="11">
        <f>実行予算!D105</f>
        <v>0</v>
      </c>
      <c r="D105" s="26">
        <f>実行予算!E105</f>
        <v>0</v>
      </c>
      <c r="E105" s="12">
        <f>実行予算!F105</f>
        <v>0</v>
      </c>
      <c r="F105" s="56">
        <f>ROUNDUP(実行予算!G105/0.8,-2)</f>
        <v>0</v>
      </c>
      <c r="G105" s="59">
        <f t="shared" si="3"/>
        <v>0</v>
      </c>
      <c r="H105" s="17">
        <f>実行予算!I105</f>
        <v>0</v>
      </c>
    </row>
    <row r="106" spans="1:8" ht="20.100000000000001" customHeight="1">
      <c r="A106" s="10">
        <f>実行予算!B106</f>
        <v>0</v>
      </c>
      <c r="B106" s="11">
        <f>実行予算!C106</f>
        <v>0</v>
      </c>
      <c r="C106" s="11">
        <f>実行予算!D106</f>
        <v>0</v>
      </c>
      <c r="D106" s="26">
        <f>実行予算!E106</f>
        <v>0</v>
      </c>
      <c r="E106" s="12">
        <f>実行予算!F106</f>
        <v>0</v>
      </c>
      <c r="F106" s="56">
        <f>ROUNDUP(実行予算!G106/0.8,-2)</f>
        <v>0</v>
      </c>
      <c r="G106" s="59">
        <f t="shared" si="3"/>
        <v>0</v>
      </c>
      <c r="H106" s="17">
        <f>実行予算!I106</f>
        <v>0</v>
      </c>
    </row>
    <row r="107" spans="1:8" ht="20.100000000000001" customHeight="1">
      <c r="A107" s="10">
        <f>実行予算!B107</f>
        <v>0</v>
      </c>
      <c r="B107" s="11">
        <f>実行予算!C107</f>
        <v>0</v>
      </c>
      <c r="C107" s="11">
        <f>実行予算!D107</f>
        <v>0</v>
      </c>
      <c r="D107" s="26">
        <f>実行予算!E107</f>
        <v>0</v>
      </c>
      <c r="E107" s="12">
        <f>実行予算!F107</f>
        <v>0</v>
      </c>
      <c r="F107" s="56">
        <f>ROUNDUP(実行予算!G107/0.8,-2)</f>
        <v>0</v>
      </c>
      <c r="G107" s="59">
        <f t="shared" si="3"/>
        <v>0</v>
      </c>
      <c r="H107" s="17">
        <f>実行予算!I107</f>
        <v>0</v>
      </c>
    </row>
    <row r="108" spans="1:8" ht="20.100000000000001" customHeight="1" thickBot="1">
      <c r="A108" s="18">
        <f>実行予算!B108</f>
        <v>0</v>
      </c>
      <c r="B108" s="19">
        <f>実行予算!C108</f>
        <v>0</v>
      </c>
      <c r="C108" s="19">
        <f>実行予算!D108</f>
        <v>0</v>
      </c>
      <c r="D108" s="28">
        <f>実行予算!E108</f>
        <v>0</v>
      </c>
      <c r="E108" s="20">
        <f>実行予算!F108</f>
        <v>0</v>
      </c>
      <c r="F108" s="57" t="s">
        <v>21</v>
      </c>
      <c r="G108" s="68">
        <f>SUM(G84:G107)</f>
        <v>92000</v>
      </c>
      <c r="H108" s="21">
        <f>実行予算!I108</f>
        <v>0</v>
      </c>
    </row>
    <row r="109" spans="1:8" ht="20.100000000000001" customHeight="1" thickBot="1">
      <c r="A109" s="1"/>
      <c r="B109" s="2" t="s">
        <v>0</v>
      </c>
      <c r="C109" s="53"/>
      <c r="D109" s="53"/>
      <c r="E109" s="4"/>
      <c r="F109" s="3"/>
      <c r="G109" s="65"/>
      <c r="H109" s="5"/>
    </row>
    <row r="110" spans="1:8" ht="20.100000000000001" customHeight="1" thickBot="1">
      <c r="A110" s="7"/>
      <c r="B110" s="8" t="s">
        <v>1</v>
      </c>
      <c r="C110" s="54" t="s">
        <v>7</v>
      </c>
      <c r="D110" s="54" t="s">
        <v>2</v>
      </c>
      <c r="E110" s="8" t="s">
        <v>3</v>
      </c>
      <c r="F110" s="8" t="s">
        <v>4</v>
      </c>
      <c r="G110" s="66" t="s">
        <v>5</v>
      </c>
      <c r="H110" s="9" t="s">
        <v>6</v>
      </c>
    </row>
    <row r="111" spans="1:8" ht="20.100000000000001" customHeight="1">
      <c r="A111" s="10" t="s">
        <v>22</v>
      </c>
      <c r="B111" s="11" t="s">
        <v>147</v>
      </c>
      <c r="C111" s="56"/>
      <c r="D111" s="56"/>
      <c r="E111" s="16"/>
      <c r="F111" s="56"/>
      <c r="G111" s="59"/>
      <c r="H111" s="17"/>
    </row>
    <row r="112" spans="1:8" ht="20.100000000000001" customHeight="1">
      <c r="A112" s="10"/>
      <c r="B112" s="11" t="s">
        <v>148</v>
      </c>
      <c r="C112" s="11"/>
      <c r="D112" s="26">
        <v>1</v>
      </c>
      <c r="E112" s="12" t="s">
        <v>163</v>
      </c>
      <c r="F112" s="56">
        <v>28000</v>
      </c>
      <c r="G112" s="59">
        <f t="shared" ref="G112:G134" si="4">D112*F112</f>
        <v>28000</v>
      </c>
      <c r="H112" s="17"/>
    </row>
    <row r="113" spans="1:8" ht="20.100000000000001" customHeight="1">
      <c r="A113" s="10"/>
      <c r="B113" s="11"/>
      <c r="C113" s="11"/>
      <c r="D113" s="26"/>
      <c r="E113" s="12"/>
      <c r="F113" s="56"/>
      <c r="G113" s="59">
        <f t="shared" si="4"/>
        <v>0</v>
      </c>
      <c r="H113" s="17"/>
    </row>
    <row r="114" spans="1:8" ht="20.100000000000001" customHeight="1">
      <c r="A114" s="10"/>
      <c r="B114" s="11" t="s">
        <v>149</v>
      </c>
      <c r="C114" s="11" t="s">
        <v>150</v>
      </c>
      <c r="D114" s="26">
        <v>1</v>
      </c>
      <c r="E114" s="12" t="s">
        <v>164</v>
      </c>
      <c r="F114" s="56">
        <v>2800</v>
      </c>
      <c r="G114" s="59">
        <f t="shared" si="4"/>
        <v>2800</v>
      </c>
      <c r="H114" s="101"/>
    </row>
    <row r="115" spans="1:8" ht="20.100000000000001" customHeight="1">
      <c r="A115" s="10"/>
      <c r="B115" s="11"/>
      <c r="C115" s="11" t="s">
        <v>151</v>
      </c>
      <c r="D115" s="26">
        <v>1</v>
      </c>
      <c r="E115" s="12" t="s">
        <v>164</v>
      </c>
      <c r="F115" s="56">
        <v>1600</v>
      </c>
      <c r="G115" s="59">
        <f t="shared" si="4"/>
        <v>1600</v>
      </c>
      <c r="H115" s="17"/>
    </row>
    <row r="116" spans="1:8" ht="20.100000000000001" customHeight="1">
      <c r="A116" s="10"/>
      <c r="B116" s="11"/>
      <c r="C116" s="11" t="s">
        <v>152</v>
      </c>
      <c r="D116" s="26">
        <v>3</v>
      </c>
      <c r="E116" s="12" t="s">
        <v>164</v>
      </c>
      <c r="F116" s="56">
        <v>800</v>
      </c>
      <c r="G116" s="59">
        <f t="shared" si="4"/>
        <v>2400</v>
      </c>
      <c r="H116" s="17"/>
    </row>
    <row r="117" spans="1:8" ht="20.100000000000001" customHeight="1">
      <c r="A117" s="10"/>
      <c r="B117" s="11"/>
      <c r="C117" s="11" t="s">
        <v>153</v>
      </c>
      <c r="D117" s="26">
        <v>2</v>
      </c>
      <c r="E117" s="12" t="s">
        <v>165</v>
      </c>
      <c r="F117" s="56">
        <v>2200</v>
      </c>
      <c r="G117" s="59">
        <f t="shared" si="4"/>
        <v>4400</v>
      </c>
      <c r="H117" s="17"/>
    </row>
    <row r="118" spans="1:8" ht="20.100000000000001" customHeight="1">
      <c r="A118" s="10"/>
      <c r="B118" s="11"/>
      <c r="C118" s="11" t="s">
        <v>154</v>
      </c>
      <c r="D118" s="26">
        <v>1</v>
      </c>
      <c r="E118" s="12" t="s">
        <v>165</v>
      </c>
      <c r="F118" s="56">
        <v>3600</v>
      </c>
      <c r="G118" s="59">
        <f t="shared" si="4"/>
        <v>3600</v>
      </c>
      <c r="H118" s="17"/>
    </row>
    <row r="119" spans="1:8" ht="20.100000000000001" customHeight="1">
      <c r="A119" s="10"/>
      <c r="B119" s="11"/>
      <c r="C119" s="11" t="s">
        <v>155</v>
      </c>
      <c r="D119" s="26">
        <v>1</v>
      </c>
      <c r="E119" s="12" t="s">
        <v>163</v>
      </c>
      <c r="F119" s="56">
        <v>20000</v>
      </c>
      <c r="G119" s="59">
        <f t="shared" si="4"/>
        <v>20000</v>
      </c>
      <c r="H119" s="17"/>
    </row>
    <row r="120" spans="1:8" ht="20.100000000000001" customHeight="1">
      <c r="A120" s="10"/>
      <c r="B120" s="11"/>
      <c r="C120" s="11"/>
      <c r="D120" s="26"/>
      <c r="E120" s="12"/>
      <c r="F120" s="56"/>
      <c r="G120" s="59">
        <f t="shared" si="4"/>
        <v>0</v>
      </c>
      <c r="H120" s="101"/>
    </row>
    <row r="121" spans="1:8" ht="20.100000000000001" customHeight="1">
      <c r="A121" s="10"/>
      <c r="B121" s="11" t="s">
        <v>156</v>
      </c>
      <c r="C121" s="11" t="s">
        <v>157</v>
      </c>
      <c r="D121" s="26">
        <v>1</v>
      </c>
      <c r="E121" s="12" t="s">
        <v>163</v>
      </c>
      <c r="F121" s="56">
        <v>13000</v>
      </c>
      <c r="G121" s="59">
        <f t="shared" si="4"/>
        <v>13000</v>
      </c>
      <c r="H121" s="17"/>
    </row>
    <row r="122" spans="1:8" ht="20.100000000000001" customHeight="1">
      <c r="A122" s="10"/>
      <c r="B122" s="11"/>
      <c r="C122" s="11" t="s">
        <v>158</v>
      </c>
      <c r="D122" s="26">
        <v>2</v>
      </c>
      <c r="E122" s="12" t="s">
        <v>165</v>
      </c>
      <c r="F122" s="56">
        <v>3100</v>
      </c>
      <c r="G122" s="59">
        <f t="shared" si="4"/>
        <v>6200</v>
      </c>
      <c r="H122" s="17"/>
    </row>
    <row r="123" spans="1:8" ht="20.100000000000001" customHeight="1">
      <c r="A123" s="10"/>
      <c r="B123" s="11"/>
      <c r="C123" s="11" t="s">
        <v>155</v>
      </c>
      <c r="D123" s="26">
        <v>1</v>
      </c>
      <c r="E123" s="12" t="s">
        <v>163</v>
      </c>
      <c r="F123" s="56">
        <v>10000</v>
      </c>
      <c r="G123" s="59">
        <f t="shared" si="4"/>
        <v>10000</v>
      </c>
      <c r="H123" s="17"/>
    </row>
    <row r="124" spans="1:8" ht="20.100000000000001" customHeight="1">
      <c r="A124" s="10"/>
      <c r="B124" s="11"/>
      <c r="C124" s="11"/>
      <c r="D124" s="26"/>
      <c r="E124" s="12"/>
      <c r="F124" s="56"/>
      <c r="G124" s="59">
        <f t="shared" si="4"/>
        <v>0</v>
      </c>
      <c r="H124" s="101"/>
    </row>
    <row r="125" spans="1:8" ht="20.100000000000001" customHeight="1">
      <c r="A125" s="10"/>
      <c r="B125" s="11" t="s">
        <v>159</v>
      </c>
      <c r="C125" s="11" t="s">
        <v>160</v>
      </c>
      <c r="D125" s="26">
        <v>1</v>
      </c>
      <c r="E125" s="12" t="s">
        <v>163</v>
      </c>
      <c r="F125" s="56">
        <v>8000</v>
      </c>
      <c r="G125" s="59">
        <f t="shared" si="4"/>
        <v>8000</v>
      </c>
      <c r="H125" s="17"/>
    </row>
    <row r="126" spans="1:8" ht="20.100000000000001" customHeight="1">
      <c r="A126" s="10"/>
      <c r="B126" s="11"/>
      <c r="C126" s="11" t="s">
        <v>161</v>
      </c>
      <c r="D126" s="26">
        <v>2</v>
      </c>
      <c r="E126" s="12" t="s">
        <v>165</v>
      </c>
      <c r="F126" s="56">
        <v>5400</v>
      </c>
      <c r="G126" s="59">
        <f t="shared" si="4"/>
        <v>10800</v>
      </c>
      <c r="H126" s="17"/>
    </row>
    <row r="127" spans="1:8" ht="20.100000000000001" customHeight="1">
      <c r="A127" s="10"/>
      <c r="B127" s="11"/>
      <c r="C127" s="11" t="s">
        <v>162</v>
      </c>
      <c r="D127" s="26">
        <v>1</v>
      </c>
      <c r="E127" s="12" t="s">
        <v>163</v>
      </c>
      <c r="F127" s="56">
        <v>7000</v>
      </c>
      <c r="G127" s="59">
        <f t="shared" si="4"/>
        <v>7000</v>
      </c>
      <c r="H127" s="17"/>
    </row>
    <row r="128" spans="1:8" ht="20.100000000000001" customHeight="1">
      <c r="A128" s="10"/>
      <c r="B128" s="11"/>
      <c r="C128" s="11" t="s">
        <v>155</v>
      </c>
      <c r="D128" s="26">
        <v>1</v>
      </c>
      <c r="E128" s="12" t="s">
        <v>163</v>
      </c>
      <c r="F128" s="56">
        <v>18000</v>
      </c>
      <c r="G128" s="59">
        <f t="shared" si="4"/>
        <v>18000</v>
      </c>
      <c r="H128" s="17"/>
    </row>
    <row r="129" spans="1:8" ht="20.100000000000001" customHeight="1">
      <c r="A129" s="10"/>
      <c r="B129" s="11"/>
      <c r="C129" s="11"/>
      <c r="D129" s="26"/>
      <c r="E129" s="12"/>
      <c r="F129" s="56"/>
      <c r="G129" s="59">
        <f t="shared" si="4"/>
        <v>0</v>
      </c>
      <c r="H129" s="17"/>
    </row>
    <row r="130" spans="1:8" ht="20.100000000000001" customHeight="1">
      <c r="A130" s="10"/>
      <c r="B130" s="11" t="s">
        <v>197</v>
      </c>
      <c r="C130" s="11" t="s">
        <v>198</v>
      </c>
      <c r="D130" s="26">
        <v>1</v>
      </c>
      <c r="E130" s="12" t="s">
        <v>199</v>
      </c>
      <c r="F130" s="56">
        <v>25000</v>
      </c>
      <c r="G130" s="59">
        <f t="shared" si="4"/>
        <v>25000</v>
      </c>
      <c r="H130" s="17"/>
    </row>
    <row r="131" spans="1:8" ht="20.100000000000001" customHeight="1">
      <c r="A131" s="10"/>
      <c r="B131" s="11"/>
      <c r="C131" s="11" t="s">
        <v>200</v>
      </c>
      <c r="D131" s="26">
        <v>1</v>
      </c>
      <c r="E131" s="12" t="s">
        <v>199</v>
      </c>
      <c r="F131" s="56">
        <v>10000</v>
      </c>
      <c r="G131" s="59">
        <f t="shared" si="4"/>
        <v>10000</v>
      </c>
      <c r="H131" s="17"/>
    </row>
    <row r="132" spans="1:8" ht="20.100000000000001" customHeight="1">
      <c r="A132" s="10"/>
      <c r="B132" s="11"/>
      <c r="C132" s="11"/>
      <c r="D132" s="26"/>
      <c r="E132" s="12"/>
      <c r="F132" s="56"/>
      <c r="G132" s="59">
        <f t="shared" si="4"/>
        <v>0</v>
      </c>
      <c r="H132" s="17"/>
    </row>
    <row r="133" spans="1:8" ht="20.100000000000001" customHeight="1">
      <c r="A133" s="10"/>
      <c r="B133" s="11"/>
      <c r="C133" s="11"/>
      <c r="D133" s="26"/>
      <c r="E133" s="12"/>
      <c r="F133" s="56"/>
      <c r="G133" s="59">
        <f t="shared" si="4"/>
        <v>0</v>
      </c>
      <c r="H133" s="17"/>
    </row>
    <row r="134" spans="1:8" ht="20.100000000000001" customHeight="1">
      <c r="A134" s="10"/>
      <c r="B134" s="11"/>
      <c r="C134" s="11"/>
      <c r="D134" s="26"/>
      <c r="E134" s="12"/>
      <c r="F134" s="56"/>
      <c r="G134" s="59">
        <f t="shared" si="4"/>
        <v>0</v>
      </c>
      <c r="H134" s="17"/>
    </row>
    <row r="135" spans="1:8" ht="20.100000000000001" customHeight="1" thickBot="1">
      <c r="A135" s="18"/>
      <c r="B135" s="19"/>
      <c r="C135" s="57"/>
      <c r="D135" s="57"/>
      <c r="E135" s="20"/>
      <c r="F135" s="57" t="s">
        <v>21</v>
      </c>
      <c r="G135" s="68">
        <f>SUM(G112:G134)</f>
        <v>170800</v>
      </c>
      <c r="H135" s="21"/>
    </row>
    <row r="136" spans="1:8" ht="20.100000000000001" customHeight="1" thickBot="1">
      <c r="A136" s="1"/>
      <c r="B136" s="2" t="s">
        <v>0</v>
      </c>
      <c r="C136" s="53"/>
      <c r="D136" s="53"/>
      <c r="E136" s="4"/>
      <c r="F136" s="3"/>
      <c r="G136" s="65"/>
      <c r="H136" s="5"/>
    </row>
    <row r="137" spans="1:8" ht="20.100000000000001" customHeight="1" thickBot="1">
      <c r="A137" s="7"/>
      <c r="B137" s="8" t="s">
        <v>1</v>
      </c>
      <c r="C137" s="54" t="s">
        <v>7</v>
      </c>
      <c r="D137" s="54" t="s">
        <v>2</v>
      </c>
      <c r="E137" s="8" t="s">
        <v>3</v>
      </c>
      <c r="F137" s="8" t="s">
        <v>4</v>
      </c>
      <c r="G137" s="66" t="s">
        <v>5</v>
      </c>
      <c r="H137" s="9" t="s">
        <v>6</v>
      </c>
    </row>
    <row r="138" spans="1:8" ht="20.100000000000001" customHeight="1">
      <c r="A138" s="10" t="s">
        <v>23</v>
      </c>
      <c r="B138" s="11" t="s">
        <v>166</v>
      </c>
      <c r="C138" s="56"/>
      <c r="D138" s="56"/>
      <c r="E138" s="16"/>
      <c r="F138" s="56"/>
      <c r="G138" s="59"/>
      <c r="H138" s="17"/>
    </row>
    <row r="139" spans="1:8" ht="20.100000000000001" customHeight="1">
      <c r="A139" s="10"/>
      <c r="B139" s="11" t="s">
        <v>167</v>
      </c>
      <c r="C139" s="11" t="s">
        <v>168</v>
      </c>
      <c r="D139" s="26">
        <v>1</v>
      </c>
      <c r="E139" s="12" t="s">
        <v>163</v>
      </c>
      <c r="F139" s="56">
        <v>35000</v>
      </c>
      <c r="G139" s="59">
        <f t="shared" ref="G139:G161" si="5">D139*F139</f>
        <v>35000</v>
      </c>
      <c r="H139" s="17"/>
    </row>
    <row r="140" spans="1:8" ht="20.100000000000001" customHeight="1">
      <c r="A140" s="10"/>
      <c r="B140" s="11"/>
      <c r="C140" s="11"/>
      <c r="D140" s="26"/>
      <c r="E140" s="12"/>
      <c r="F140" s="56"/>
      <c r="G140" s="59">
        <f t="shared" si="5"/>
        <v>0</v>
      </c>
      <c r="H140" s="17"/>
    </row>
    <row r="141" spans="1:8" ht="20.100000000000001" customHeight="1">
      <c r="A141" s="10"/>
      <c r="B141" s="11" t="s">
        <v>169</v>
      </c>
      <c r="C141" s="11"/>
      <c r="D141" s="26">
        <v>1</v>
      </c>
      <c r="E141" s="12" t="s">
        <v>163</v>
      </c>
      <c r="F141" s="56">
        <v>25000</v>
      </c>
      <c r="G141" s="59">
        <f t="shared" si="5"/>
        <v>25000</v>
      </c>
      <c r="H141" s="17"/>
    </row>
    <row r="142" spans="1:8" ht="20.100000000000001" customHeight="1">
      <c r="A142" s="10"/>
      <c r="B142" s="11" t="s">
        <v>170</v>
      </c>
      <c r="C142" s="11"/>
      <c r="D142" s="26">
        <v>1</v>
      </c>
      <c r="E142" s="12" t="s">
        <v>163</v>
      </c>
      <c r="F142" s="56">
        <v>45000</v>
      </c>
      <c r="G142" s="59">
        <f t="shared" si="5"/>
        <v>45000</v>
      </c>
      <c r="H142" s="17"/>
    </row>
    <row r="143" spans="1:8" ht="20.100000000000001" customHeight="1">
      <c r="A143" s="10"/>
      <c r="B143" s="11"/>
      <c r="C143" s="11"/>
      <c r="D143" s="26"/>
      <c r="E143" s="12"/>
      <c r="F143" s="56"/>
      <c r="G143" s="59">
        <f t="shared" si="5"/>
        <v>0</v>
      </c>
      <c r="H143" s="17"/>
    </row>
    <row r="144" spans="1:8" ht="20.100000000000001" customHeight="1">
      <c r="A144" s="10"/>
      <c r="B144" s="11"/>
      <c r="C144" s="11"/>
      <c r="D144" s="26"/>
      <c r="E144" s="12"/>
      <c r="F144" s="56"/>
      <c r="G144" s="59">
        <f t="shared" si="5"/>
        <v>0</v>
      </c>
      <c r="H144" s="17"/>
    </row>
    <row r="145" spans="1:8" ht="20.100000000000001" customHeight="1">
      <c r="A145" s="10"/>
      <c r="B145" s="11"/>
      <c r="C145" s="11"/>
      <c r="D145" s="26"/>
      <c r="E145" s="12"/>
      <c r="F145" s="56"/>
      <c r="G145" s="59">
        <f t="shared" si="5"/>
        <v>0</v>
      </c>
      <c r="H145" s="17"/>
    </row>
    <row r="146" spans="1:8" ht="20.100000000000001" customHeight="1">
      <c r="A146" s="10">
        <f>実行予算!B146</f>
        <v>0</v>
      </c>
      <c r="B146" s="11"/>
      <c r="C146" s="11"/>
      <c r="D146" s="26"/>
      <c r="E146" s="12"/>
      <c r="F146" s="56"/>
      <c r="G146" s="59">
        <f t="shared" si="5"/>
        <v>0</v>
      </c>
      <c r="H146" s="17">
        <f>実行予算!I146</f>
        <v>0</v>
      </c>
    </row>
    <row r="147" spans="1:8" ht="20.100000000000001" customHeight="1">
      <c r="A147" s="10">
        <f>実行予算!B147</f>
        <v>0</v>
      </c>
      <c r="B147" s="11">
        <f>実行予算!C147</f>
        <v>0</v>
      </c>
      <c r="C147" s="11">
        <f>実行予算!D147</f>
        <v>0</v>
      </c>
      <c r="D147" s="26">
        <f>実行予算!E147</f>
        <v>0</v>
      </c>
      <c r="E147" s="12">
        <f>実行予算!F147</f>
        <v>0</v>
      </c>
      <c r="F147" s="56">
        <f>ROUNDUP(実行予算!G147/0.8,-2)</f>
        <v>0</v>
      </c>
      <c r="G147" s="59">
        <f t="shared" si="5"/>
        <v>0</v>
      </c>
      <c r="H147" s="17">
        <f>実行予算!I147</f>
        <v>0</v>
      </c>
    </row>
    <row r="148" spans="1:8" ht="20.100000000000001" customHeight="1">
      <c r="A148" s="10">
        <f>実行予算!B148</f>
        <v>0</v>
      </c>
      <c r="B148" s="11">
        <f>実行予算!C148</f>
        <v>0</v>
      </c>
      <c r="C148" s="11">
        <f>実行予算!D148</f>
        <v>0</v>
      </c>
      <c r="D148" s="26">
        <f>実行予算!E148</f>
        <v>0</v>
      </c>
      <c r="E148" s="12">
        <f>実行予算!F148</f>
        <v>0</v>
      </c>
      <c r="F148" s="56">
        <f>ROUNDUP(実行予算!G148/0.8,-2)</f>
        <v>0</v>
      </c>
      <c r="G148" s="59">
        <f t="shared" si="5"/>
        <v>0</v>
      </c>
      <c r="H148" s="17">
        <f>実行予算!I148</f>
        <v>0</v>
      </c>
    </row>
    <row r="149" spans="1:8" ht="20.100000000000001" customHeight="1">
      <c r="A149" s="10">
        <f>実行予算!B149</f>
        <v>0</v>
      </c>
      <c r="B149" s="11"/>
      <c r="C149" s="11">
        <f>実行予算!D149</f>
        <v>0</v>
      </c>
      <c r="D149" s="26"/>
      <c r="E149" s="12"/>
      <c r="F149" s="56"/>
      <c r="G149" s="59">
        <f t="shared" si="5"/>
        <v>0</v>
      </c>
      <c r="H149" s="17">
        <f>実行予算!I149</f>
        <v>0</v>
      </c>
    </row>
    <row r="150" spans="1:8" ht="20.100000000000001" customHeight="1">
      <c r="A150" s="10">
        <f>実行予算!B150</f>
        <v>0</v>
      </c>
      <c r="B150" s="11"/>
      <c r="C150" s="11">
        <f>実行予算!D150</f>
        <v>0</v>
      </c>
      <c r="D150" s="26"/>
      <c r="E150" s="12"/>
      <c r="F150" s="56"/>
      <c r="G150" s="59">
        <f t="shared" si="5"/>
        <v>0</v>
      </c>
      <c r="H150" s="17">
        <f>実行予算!I150</f>
        <v>0</v>
      </c>
    </row>
    <row r="151" spans="1:8" ht="20.100000000000001" customHeight="1">
      <c r="A151" s="10">
        <f>実行予算!B151</f>
        <v>0</v>
      </c>
      <c r="B151" s="11">
        <f>実行予算!C151</f>
        <v>0</v>
      </c>
      <c r="C151" s="11">
        <f>実行予算!D151</f>
        <v>0</v>
      </c>
      <c r="D151" s="26">
        <f>実行予算!E151</f>
        <v>0</v>
      </c>
      <c r="E151" s="12">
        <f>実行予算!F151</f>
        <v>0</v>
      </c>
      <c r="F151" s="56">
        <f>ROUNDUP(実行予算!G151/0.8,-2)</f>
        <v>0</v>
      </c>
      <c r="G151" s="59">
        <f t="shared" si="5"/>
        <v>0</v>
      </c>
      <c r="H151" s="17">
        <f>実行予算!I151</f>
        <v>0</v>
      </c>
    </row>
    <row r="152" spans="1:8" ht="20.100000000000001" customHeight="1">
      <c r="A152" s="10">
        <f>実行予算!B152</f>
        <v>0</v>
      </c>
      <c r="B152" s="11"/>
      <c r="C152" s="11"/>
      <c r="D152" s="26"/>
      <c r="E152" s="12"/>
      <c r="F152" s="56"/>
      <c r="G152" s="59">
        <f t="shared" si="5"/>
        <v>0</v>
      </c>
      <c r="H152" s="17">
        <f>実行予算!I152</f>
        <v>0</v>
      </c>
    </row>
    <row r="153" spans="1:8" ht="20.100000000000001" customHeight="1">
      <c r="A153" s="10">
        <f>実行予算!B153</f>
        <v>0</v>
      </c>
      <c r="B153" s="11"/>
      <c r="C153" s="11"/>
      <c r="D153" s="26"/>
      <c r="E153" s="12"/>
      <c r="F153" s="56"/>
      <c r="G153" s="59">
        <f t="shared" si="5"/>
        <v>0</v>
      </c>
      <c r="H153" s="17">
        <f>実行予算!I153</f>
        <v>0</v>
      </c>
    </row>
    <row r="154" spans="1:8" ht="20.100000000000001" customHeight="1">
      <c r="A154" s="10">
        <f>実行予算!B154</f>
        <v>0</v>
      </c>
      <c r="B154" s="11">
        <f>実行予算!C154</f>
        <v>0</v>
      </c>
      <c r="C154" s="11">
        <f>実行予算!D154</f>
        <v>0</v>
      </c>
      <c r="D154" s="26">
        <f>実行予算!E154</f>
        <v>0</v>
      </c>
      <c r="E154" s="12">
        <f>実行予算!F154</f>
        <v>0</v>
      </c>
      <c r="F154" s="56">
        <f>ROUNDUP(実行予算!G154/0.8,-2)</f>
        <v>0</v>
      </c>
      <c r="G154" s="59">
        <f t="shared" si="5"/>
        <v>0</v>
      </c>
      <c r="H154" s="17">
        <f>実行予算!I154</f>
        <v>0</v>
      </c>
    </row>
    <row r="155" spans="1:8" ht="20.100000000000001" customHeight="1">
      <c r="A155" s="10">
        <f>実行予算!B155</f>
        <v>0</v>
      </c>
      <c r="B155" s="11">
        <f>実行予算!C155</f>
        <v>0</v>
      </c>
      <c r="C155" s="11">
        <f>実行予算!D155</f>
        <v>0</v>
      </c>
      <c r="D155" s="26">
        <f>実行予算!E155</f>
        <v>0</v>
      </c>
      <c r="E155" s="12">
        <f>実行予算!F155</f>
        <v>0</v>
      </c>
      <c r="F155" s="56">
        <f>ROUNDUP(実行予算!G155/0.8,-2)</f>
        <v>0</v>
      </c>
      <c r="G155" s="59">
        <f t="shared" si="5"/>
        <v>0</v>
      </c>
      <c r="H155" s="17">
        <f>実行予算!I155</f>
        <v>0</v>
      </c>
    </row>
    <row r="156" spans="1:8" ht="20.100000000000001" customHeight="1">
      <c r="A156" s="10">
        <f>実行予算!B156</f>
        <v>0</v>
      </c>
      <c r="B156" s="11">
        <f>実行予算!C156</f>
        <v>0</v>
      </c>
      <c r="C156" s="11">
        <f>実行予算!D156</f>
        <v>0</v>
      </c>
      <c r="D156" s="26">
        <f>実行予算!E156</f>
        <v>0</v>
      </c>
      <c r="E156" s="12">
        <f>実行予算!F156</f>
        <v>0</v>
      </c>
      <c r="F156" s="56">
        <f>ROUNDUP(実行予算!G156/0.8,-2)</f>
        <v>0</v>
      </c>
      <c r="G156" s="59">
        <f t="shared" si="5"/>
        <v>0</v>
      </c>
      <c r="H156" s="17">
        <f>実行予算!I156</f>
        <v>0</v>
      </c>
    </row>
    <row r="157" spans="1:8" ht="20.100000000000001" customHeight="1">
      <c r="A157" s="10">
        <f>実行予算!B157</f>
        <v>0</v>
      </c>
      <c r="B157" s="11">
        <f>実行予算!C157</f>
        <v>0</v>
      </c>
      <c r="C157" s="11">
        <f>実行予算!D157</f>
        <v>0</v>
      </c>
      <c r="D157" s="26">
        <f>実行予算!E157</f>
        <v>0</v>
      </c>
      <c r="E157" s="12">
        <f>実行予算!F157</f>
        <v>0</v>
      </c>
      <c r="F157" s="56">
        <f>ROUNDUP(実行予算!G157/0.8,-2)</f>
        <v>0</v>
      </c>
      <c r="G157" s="59">
        <f t="shared" si="5"/>
        <v>0</v>
      </c>
      <c r="H157" s="17">
        <f>実行予算!I157</f>
        <v>0</v>
      </c>
    </row>
    <row r="158" spans="1:8" ht="20.100000000000001" customHeight="1">
      <c r="A158" s="10">
        <f>実行予算!B158</f>
        <v>0</v>
      </c>
      <c r="B158" s="11">
        <f>実行予算!C158</f>
        <v>0</v>
      </c>
      <c r="C158" s="11">
        <f>実行予算!D158</f>
        <v>0</v>
      </c>
      <c r="D158" s="26">
        <f>実行予算!E158</f>
        <v>0</v>
      </c>
      <c r="E158" s="12">
        <f>実行予算!F158</f>
        <v>0</v>
      </c>
      <c r="F158" s="56">
        <f>ROUNDUP(実行予算!G158/0.8,-2)</f>
        <v>0</v>
      </c>
      <c r="G158" s="59">
        <f t="shared" si="5"/>
        <v>0</v>
      </c>
      <c r="H158" s="17">
        <f>実行予算!I158</f>
        <v>0</v>
      </c>
    </row>
    <row r="159" spans="1:8" ht="20.100000000000001" customHeight="1">
      <c r="A159" s="10">
        <f>実行予算!B159</f>
        <v>0</v>
      </c>
      <c r="B159" s="11">
        <f>実行予算!C159</f>
        <v>0</v>
      </c>
      <c r="C159" s="11">
        <f>実行予算!D159</f>
        <v>0</v>
      </c>
      <c r="D159" s="26">
        <f>実行予算!E159</f>
        <v>0</v>
      </c>
      <c r="E159" s="12">
        <f>実行予算!F159</f>
        <v>0</v>
      </c>
      <c r="F159" s="56">
        <f>ROUNDUP(実行予算!G159/0.8,-2)</f>
        <v>0</v>
      </c>
      <c r="G159" s="59">
        <f t="shared" si="5"/>
        <v>0</v>
      </c>
      <c r="H159" s="17">
        <f>実行予算!I159</f>
        <v>0</v>
      </c>
    </row>
    <row r="160" spans="1:8" ht="20.100000000000001" customHeight="1">
      <c r="A160" s="10">
        <f>実行予算!B160</f>
        <v>0</v>
      </c>
      <c r="B160" s="11">
        <f>実行予算!C160</f>
        <v>0</v>
      </c>
      <c r="C160" s="11">
        <f>実行予算!D160</f>
        <v>0</v>
      </c>
      <c r="D160" s="26">
        <f>実行予算!E160</f>
        <v>0</v>
      </c>
      <c r="E160" s="12">
        <f>実行予算!F160</f>
        <v>0</v>
      </c>
      <c r="F160" s="56">
        <f>ROUNDUP(実行予算!G160/0.8,-2)</f>
        <v>0</v>
      </c>
      <c r="G160" s="59">
        <f t="shared" si="5"/>
        <v>0</v>
      </c>
      <c r="H160" s="17">
        <f>実行予算!I160</f>
        <v>0</v>
      </c>
    </row>
    <row r="161" spans="1:8" ht="20.100000000000001" customHeight="1">
      <c r="A161" s="10">
        <f>実行予算!B161</f>
        <v>0</v>
      </c>
      <c r="B161" s="11">
        <f>実行予算!C161</f>
        <v>0</v>
      </c>
      <c r="C161" s="11">
        <f>実行予算!D161</f>
        <v>0</v>
      </c>
      <c r="D161" s="26">
        <f>実行予算!E161</f>
        <v>0</v>
      </c>
      <c r="E161" s="12">
        <f>実行予算!F161</f>
        <v>0</v>
      </c>
      <c r="F161" s="56">
        <f>ROUNDUP(実行予算!G161/0.8,-2)</f>
        <v>0</v>
      </c>
      <c r="G161" s="59">
        <f t="shared" si="5"/>
        <v>0</v>
      </c>
      <c r="H161" s="17">
        <f>実行予算!I161</f>
        <v>0</v>
      </c>
    </row>
    <row r="162" spans="1:8" ht="20.25" customHeight="1" thickBot="1">
      <c r="A162" s="18"/>
      <c r="B162" s="19"/>
      <c r="C162" s="57"/>
      <c r="D162" s="57"/>
      <c r="E162" s="20"/>
      <c r="F162" s="19" t="s">
        <v>21</v>
      </c>
      <c r="G162" s="68">
        <f>SUM(G139:G161)</f>
        <v>105000</v>
      </c>
      <c r="H162" s="21"/>
    </row>
    <row r="163" spans="1:8" ht="20.100000000000001" customHeight="1" thickBot="1">
      <c r="A163" s="1"/>
      <c r="B163" s="2" t="s">
        <v>0</v>
      </c>
      <c r="C163" s="53"/>
      <c r="D163" s="53"/>
      <c r="E163" s="4"/>
      <c r="F163" s="3"/>
      <c r="G163" s="65"/>
      <c r="H163" s="5"/>
    </row>
    <row r="164" spans="1:8" ht="20.100000000000001" customHeight="1" thickBot="1">
      <c r="A164" s="7"/>
      <c r="B164" s="8" t="s">
        <v>1</v>
      </c>
      <c r="C164" s="54" t="s">
        <v>7</v>
      </c>
      <c r="D164" s="54" t="s">
        <v>2</v>
      </c>
      <c r="E164" s="8" t="s">
        <v>3</v>
      </c>
      <c r="F164" s="8" t="s">
        <v>4</v>
      </c>
      <c r="G164" s="66" t="s">
        <v>5</v>
      </c>
      <c r="H164" s="9" t="s">
        <v>6</v>
      </c>
    </row>
    <row r="165" spans="1:8" ht="20.100000000000001" customHeight="1">
      <c r="A165" s="10" t="s">
        <v>83</v>
      </c>
      <c r="B165" s="11"/>
      <c r="C165" s="56"/>
      <c r="D165" s="56"/>
      <c r="E165" s="16"/>
      <c r="F165" s="56"/>
      <c r="G165" s="59"/>
      <c r="H165" s="17"/>
    </row>
    <row r="166" spans="1:8" ht="20.100000000000001" customHeight="1">
      <c r="A166" s="10"/>
      <c r="B166" s="11"/>
      <c r="C166" s="11"/>
      <c r="D166" s="26"/>
      <c r="E166" s="12"/>
      <c r="F166" s="56"/>
      <c r="G166" s="59">
        <f t="shared" ref="G166:G188" si="6">D166*F166</f>
        <v>0</v>
      </c>
      <c r="H166" s="17"/>
    </row>
    <row r="167" spans="1:8" ht="20.100000000000001" customHeight="1">
      <c r="A167" s="10"/>
      <c r="B167" s="11"/>
      <c r="C167" s="11"/>
      <c r="D167" s="26"/>
      <c r="E167" s="12"/>
      <c r="F167" s="56"/>
      <c r="G167" s="59">
        <f t="shared" si="6"/>
        <v>0</v>
      </c>
      <c r="H167" s="17"/>
    </row>
    <row r="168" spans="1:8" ht="20.100000000000001" customHeight="1">
      <c r="A168" s="10">
        <f>実行予算!B168</f>
        <v>0</v>
      </c>
      <c r="B168" s="11">
        <f>実行予算!C168</f>
        <v>0</v>
      </c>
      <c r="C168" s="11"/>
      <c r="D168" s="26"/>
      <c r="E168" s="12"/>
      <c r="F168" s="56"/>
      <c r="G168" s="59">
        <f t="shared" si="6"/>
        <v>0</v>
      </c>
      <c r="H168" s="17"/>
    </row>
    <row r="169" spans="1:8" ht="20.100000000000001" customHeight="1">
      <c r="A169" s="10">
        <f>実行予算!B169</f>
        <v>0</v>
      </c>
      <c r="B169" s="11">
        <f>実行予算!C169</f>
        <v>0</v>
      </c>
      <c r="C169" s="11"/>
      <c r="D169" s="26"/>
      <c r="E169" s="12"/>
      <c r="F169" s="56"/>
      <c r="G169" s="59">
        <f t="shared" si="6"/>
        <v>0</v>
      </c>
      <c r="H169" s="17"/>
    </row>
    <row r="170" spans="1:8" ht="20.100000000000001" customHeight="1">
      <c r="A170" s="10">
        <f>実行予算!B170</f>
        <v>0</v>
      </c>
      <c r="B170" s="11">
        <f>実行予算!C170</f>
        <v>0</v>
      </c>
      <c r="C170" s="11"/>
      <c r="D170" s="26"/>
      <c r="E170" s="12"/>
      <c r="F170" s="56"/>
      <c r="G170" s="59">
        <f t="shared" si="6"/>
        <v>0</v>
      </c>
      <c r="H170" s="17"/>
    </row>
    <row r="171" spans="1:8" ht="20.100000000000001" customHeight="1">
      <c r="A171" s="10">
        <f>実行予算!B171</f>
        <v>0</v>
      </c>
      <c r="B171" s="11">
        <f>実行予算!C171</f>
        <v>0</v>
      </c>
      <c r="C171" s="11"/>
      <c r="D171" s="26"/>
      <c r="E171" s="12"/>
      <c r="F171" s="56"/>
      <c r="G171" s="59">
        <f t="shared" si="6"/>
        <v>0</v>
      </c>
      <c r="H171" s="17"/>
    </row>
    <row r="172" spans="1:8" ht="20.100000000000001" customHeight="1">
      <c r="A172" s="10">
        <f>実行予算!B172</f>
        <v>0</v>
      </c>
      <c r="B172" s="11">
        <f>実行予算!C172</f>
        <v>0</v>
      </c>
      <c r="C172" s="11"/>
      <c r="D172" s="26"/>
      <c r="E172" s="12"/>
      <c r="F172" s="56"/>
      <c r="G172" s="59">
        <f t="shared" si="6"/>
        <v>0</v>
      </c>
      <c r="H172" s="17"/>
    </row>
    <row r="173" spans="1:8" ht="20.100000000000001" customHeight="1">
      <c r="A173" s="10">
        <f>実行予算!B173</f>
        <v>0</v>
      </c>
      <c r="B173" s="11">
        <f>実行予算!C173</f>
        <v>0</v>
      </c>
      <c r="C173" s="11"/>
      <c r="D173" s="26"/>
      <c r="E173" s="12"/>
      <c r="F173" s="56"/>
      <c r="G173" s="59">
        <f t="shared" si="6"/>
        <v>0</v>
      </c>
      <c r="H173" s="17"/>
    </row>
    <row r="174" spans="1:8" ht="20.100000000000001" customHeight="1">
      <c r="A174" s="10">
        <f>実行予算!B174</f>
        <v>0</v>
      </c>
      <c r="B174" s="11"/>
      <c r="C174" s="11"/>
      <c r="D174" s="26"/>
      <c r="E174" s="12"/>
      <c r="F174" s="56"/>
      <c r="G174" s="59">
        <f t="shared" si="6"/>
        <v>0</v>
      </c>
      <c r="H174" s="17"/>
    </row>
    <row r="175" spans="1:8" ht="20.100000000000001" customHeight="1">
      <c r="A175" s="10">
        <f>実行予算!B175</f>
        <v>0</v>
      </c>
      <c r="B175" s="11">
        <f>実行予算!C175</f>
        <v>0</v>
      </c>
      <c r="C175" s="11"/>
      <c r="D175" s="26">
        <f>実行予算!E175</f>
        <v>0</v>
      </c>
      <c r="E175" s="12">
        <f>実行予算!F175</f>
        <v>0</v>
      </c>
      <c r="F175" s="56">
        <f>ROUNDUP(実行予算!G175/0.8,-2)</f>
        <v>0</v>
      </c>
      <c r="G175" s="59">
        <f t="shared" si="6"/>
        <v>0</v>
      </c>
      <c r="H175" s="17">
        <f>実行予算!I175</f>
        <v>0</v>
      </c>
    </row>
    <row r="176" spans="1:8" ht="20.100000000000001" customHeight="1">
      <c r="A176" s="10">
        <f>実行予算!B176</f>
        <v>0</v>
      </c>
      <c r="B176" s="11">
        <f>実行予算!C176</f>
        <v>0</v>
      </c>
      <c r="C176" s="11">
        <f>実行予算!D176</f>
        <v>0</v>
      </c>
      <c r="D176" s="26">
        <f>実行予算!E176</f>
        <v>0</v>
      </c>
      <c r="E176" s="12">
        <f>実行予算!F176</f>
        <v>0</v>
      </c>
      <c r="F176" s="56">
        <f>ROUNDUP(実行予算!G176/0.8,-2)</f>
        <v>0</v>
      </c>
      <c r="G176" s="59">
        <f t="shared" si="6"/>
        <v>0</v>
      </c>
      <c r="H176" s="17">
        <f>実行予算!I176</f>
        <v>0</v>
      </c>
    </row>
    <row r="177" spans="1:8" ht="20.100000000000001" customHeight="1">
      <c r="A177" s="10">
        <f>実行予算!B177</f>
        <v>0</v>
      </c>
      <c r="B177" s="11"/>
      <c r="C177" s="11"/>
      <c r="D177" s="26"/>
      <c r="E177" s="12"/>
      <c r="F177" s="56"/>
      <c r="G177" s="59">
        <f t="shared" si="6"/>
        <v>0</v>
      </c>
      <c r="H177" s="17"/>
    </row>
    <row r="178" spans="1:8" ht="20.100000000000001" customHeight="1">
      <c r="A178" s="10">
        <f>実行予算!B178</f>
        <v>0</v>
      </c>
      <c r="B178" s="11">
        <f>実行予算!C178</f>
        <v>0</v>
      </c>
      <c r="C178" s="11"/>
      <c r="D178" s="26">
        <f>実行予算!E178</f>
        <v>0</v>
      </c>
      <c r="E178" s="12">
        <f>実行予算!F178</f>
        <v>0</v>
      </c>
      <c r="F178" s="56">
        <f>ROUNDUP(実行予算!G178/0.8,-2)</f>
        <v>0</v>
      </c>
      <c r="G178" s="59">
        <f t="shared" si="6"/>
        <v>0</v>
      </c>
      <c r="H178" s="17">
        <f>実行予算!I178</f>
        <v>0</v>
      </c>
    </row>
    <row r="179" spans="1:8" ht="20.100000000000001" customHeight="1">
      <c r="A179" s="10">
        <f>実行予算!B179</f>
        <v>0</v>
      </c>
      <c r="B179" s="11">
        <f>実行予算!C179</f>
        <v>0</v>
      </c>
      <c r="C179" s="11"/>
      <c r="D179" s="26">
        <f>実行予算!E179</f>
        <v>0</v>
      </c>
      <c r="E179" s="12">
        <f>実行予算!F179</f>
        <v>0</v>
      </c>
      <c r="F179" s="56">
        <f>ROUNDUP(実行予算!G179/0.8,-2)</f>
        <v>0</v>
      </c>
      <c r="G179" s="59">
        <f t="shared" si="6"/>
        <v>0</v>
      </c>
      <c r="H179" s="17">
        <f>実行予算!I179</f>
        <v>0</v>
      </c>
    </row>
    <row r="180" spans="1:8" ht="20.100000000000001" customHeight="1">
      <c r="A180" s="10">
        <f>実行予算!B180</f>
        <v>0</v>
      </c>
      <c r="B180" s="11">
        <f>実行予算!C180</f>
        <v>0</v>
      </c>
      <c r="C180" s="11">
        <f>実行予算!D180</f>
        <v>0</v>
      </c>
      <c r="D180" s="26">
        <f>実行予算!E180</f>
        <v>0</v>
      </c>
      <c r="E180" s="12">
        <f>実行予算!F180</f>
        <v>0</v>
      </c>
      <c r="F180" s="56">
        <f>ROUNDUP(実行予算!G180/0.8,-2)</f>
        <v>0</v>
      </c>
      <c r="G180" s="59">
        <f t="shared" si="6"/>
        <v>0</v>
      </c>
      <c r="H180" s="17">
        <f>実行予算!I180</f>
        <v>0</v>
      </c>
    </row>
    <row r="181" spans="1:8" ht="20.100000000000001" customHeight="1">
      <c r="A181" s="10">
        <f>実行予算!B181</f>
        <v>0</v>
      </c>
      <c r="B181" s="11">
        <f>実行予算!C181</f>
        <v>0</v>
      </c>
      <c r="C181" s="11">
        <f>実行予算!D181</f>
        <v>0</v>
      </c>
      <c r="D181" s="26">
        <f>実行予算!E181</f>
        <v>0</v>
      </c>
      <c r="E181" s="12">
        <f>実行予算!F181</f>
        <v>0</v>
      </c>
      <c r="F181" s="56">
        <f>ROUNDUP(実行予算!G181/0.8,-2)</f>
        <v>0</v>
      </c>
      <c r="G181" s="59">
        <f t="shared" si="6"/>
        <v>0</v>
      </c>
      <c r="H181" s="17">
        <f>実行予算!I181</f>
        <v>0</v>
      </c>
    </row>
    <row r="182" spans="1:8" ht="20.100000000000001" customHeight="1">
      <c r="A182" s="10">
        <f>実行予算!B182</f>
        <v>0</v>
      </c>
      <c r="B182" s="11">
        <f>実行予算!C182</f>
        <v>0</v>
      </c>
      <c r="C182" s="11">
        <f>実行予算!D182</f>
        <v>0</v>
      </c>
      <c r="D182" s="26">
        <f>実行予算!E182</f>
        <v>0</v>
      </c>
      <c r="E182" s="12">
        <f>実行予算!F182</f>
        <v>0</v>
      </c>
      <c r="F182" s="56">
        <f>ROUNDUP(実行予算!G182/0.8,-2)</f>
        <v>0</v>
      </c>
      <c r="G182" s="59">
        <f t="shared" si="6"/>
        <v>0</v>
      </c>
      <c r="H182" s="17">
        <f>実行予算!I182</f>
        <v>0</v>
      </c>
    </row>
    <row r="183" spans="1:8" ht="20.100000000000001" customHeight="1">
      <c r="A183" s="10">
        <f>実行予算!B183</f>
        <v>0</v>
      </c>
      <c r="B183" s="11"/>
      <c r="C183" s="11"/>
      <c r="D183" s="26"/>
      <c r="E183" s="12"/>
      <c r="F183" s="56"/>
      <c r="G183" s="59">
        <f t="shared" si="6"/>
        <v>0</v>
      </c>
      <c r="H183" s="17"/>
    </row>
    <row r="184" spans="1:8" ht="20.100000000000001" customHeight="1">
      <c r="A184" s="10">
        <f>実行予算!B184</f>
        <v>0</v>
      </c>
      <c r="B184" s="11">
        <f>実行予算!C184</f>
        <v>0</v>
      </c>
      <c r="C184" s="11">
        <f>実行予算!D184</f>
        <v>0</v>
      </c>
      <c r="D184" s="26"/>
      <c r="E184" s="12">
        <f>実行予算!F184</f>
        <v>0</v>
      </c>
      <c r="F184" s="56">
        <f>ROUNDUP(実行予算!G184/0.8,-2)</f>
        <v>0</v>
      </c>
      <c r="G184" s="59">
        <f t="shared" si="6"/>
        <v>0</v>
      </c>
      <c r="H184" s="17">
        <f>実行予算!I184</f>
        <v>0</v>
      </c>
    </row>
    <row r="185" spans="1:8" ht="20.100000000000001" customHeight="1">
      <c r="A185" s="10">
        <f>実行予算!B185</f>
        <v>0</v>
      </c>
      <c r="B185" s="11">
        <f>実行予算!C185</f>
        <v>0</v>
      </c>
      <c r="C185" s="11">
        <f>実行予算!D185</f>
        <v>0</v>
      </c>
      <c r="D185" s="26">
        <f>実行予算!E185</f>
        <v>0</v>
      </c>
      <c r="E185" s="12">
        <f>実行予算!F185</f>
        <v>0</v>
      </c>
      <c r="F185" s="56">
        <f>ROUNDUP(実行予算!G185/0.8,-2)</f>
        <v>0</v>
      </c>
      <c r="G185" s="59">
        <f t="shared" si="6"/>
        <v>0</v>
      </c>
      <c r="H185" s="17">
        <f>実行予算!I185</f>
        <v>0</v>
      </c>
    </row>
    <row r="186" spans="1:8" ht="20.100000000000001" customHeight="1">
      <c r="A186" s="10">
        <f>実行予算!B186</f>
        <v>0</v>
      </c>
      <c r="B186" s="11">
        <f>実行予算!C186</f>
        <v>0</v>
      </c>
      <c r="C186" s="11">
        <f>実行予算!D186</f>
        <v>0</v>
      </c>
      <c r="D186" s="26">
        <f>実行予算!E186</f>
        <v>0</v>
      </c>
      <c r="E186" s="12">
        <f>実行予算!F186</f>
        <v>0</v>
      </c>
      <c r="F186" s="56">
        <f>ROUNDUP(実行予算!G186/0.8,-2)</f>
        <v>0</v>
      </c>
      <c r="G186" s="59">
        <f t="shared" si="6"/>
        <v>0</v>
      </c>
      <c r="H186" s="17">
        <f>実行予算!I186</f>
        <v>0</v>
      </c>
    </row>
    <row r="187" spans="1:8" ht="20.100000000000001" customHeight="1">
      <c r="A187" s="10">
        <f>実行予算!B187</f>
        <v>0</v>
      </c>
      <c r="B187" s="11">
        <f>実行予算!C187</f>
        <v>0</v>
      </c>
      <c r="C187" s="11">
        <f>実行予算!D187</f>
        <v>0</v>
      </c>
      <c r="D187" s="26">
        <f>実行予算!E187</f>
        <v>0</v>
      </c>
      <c r="E187" s="12">
        <f>実行予算!F187</f>
        <v>0</v>
      </c>
      <c r="F187" s="56">
        <f>ROUNDUP(実行予算!G187/0.8,-2)</f>
        <v>0</v>
      </c>
      <c r="G187" s="59">
        <f t="shared" si="6"/>
        <v>0</v>
      </c>
      <c r="H187" s="17">
        <f>実行予算!I187</f>
        <v>0</v>
      </c>
    </row>
    <row r="188" spans="1:8" ht="20.100000000000001" customHeight="1">
      <c r="A188" s="10">
        <f>実行予算!B188</f>
        <v>0</v>
      </c>
      <c r="B188" s="11">
        <f>実行予算!C188</f>
        <v>0</v>
      </c>
      <c r="C188" s="11">
        <f>実行予算!D188</f>
        <v>0</v>
      </c>
      <c r="D188" s="26">
        <f>実行予算!E188</f>
        <v>0</v>
      </c>
      <c r="E188" s="12">
        <f>実行予算!F188</f>
        <v>0</v>
      </c>
      <c r="F188" s="56">
        <f>ROUNDUP(実行予算!G188/0.8,-2)</f>
        <v>0</v>
      </c>
      <c r="G188" s="59">
        <f t="shared" si="6"/>
        <v>0</v>
      </c>
      <c r="H188" s="17">
        <f>実行予算!I188</f>
        <v>0</v>
      </c>
    </row>
    <row r="189" spans="1:8" ht="20.100000000000001" customHeight="1" thickBot="1">
      <c r="A189" s="18"/>
      <c r="B189" s="19"/>
      <c r="C189" s="57"/>
      <c r="D189" s="57"/>
      <c r="E189" s="20"/>
      <c r="F189" s="19" t="s">
        <v>21</v>
      </c>
      <c r="G189" s="68">
        <f>SUM(G166:G188)</f>
        <v>0</v>
      </c>
      <c r="H189" s="21"/>
    </row>
    <row r="190" spans="1:8" ht="20.100000000000001" customHeight="1" thickBot="1">
      <c r="A190" s="1"/>
      <c r="B190" s="2" t="s">
        <v>0</v>
      </c>
      <c r="C190" s="53"/>
      <c r="D190" s="53"/>
      <c r="E190" s="4"/>
      <c r="F190" s="3"/>
      <c r="G190" s="65"/>
      <c r="H190" s="5"/>
    </row>
    <row r="191" spans="1:8" ht="20.100000000000001" customHeight="1" thickBot="1">
      <c r="A191" s="7"/>
      <c r="B191" s="8" t="s">
        <v>1</v>
      </c>
      <c r="C191" s="54" t="s">
        <v>7</v>
      </c>
      <c r="D191" s="54" t="s">
        <v>2</v>
      </c>
      <c r="E191" s="8" t="s">
        <v>3</v>
      </c>
      <c r="F191" s="8" t="s">
        <v>4</v>
      </c>
      <c r="G191" s="66" t="s">
        <v>5</v>
      </c>
      <c r="H191" s="9" t="s">
        <v>6</v>
      </c>
    </row>
    <row r="192" spans="1:8" ht="20.100000000000001" customHeight="1">
      <c r="A192" s="10" t="s">
        <v>77</v>
      </c>
      <c r="B192" s="11"/>
      <c r="C192" s="56"/>
      <c r="D192" s="56"/>
      <c r="E192" s="16"/>
      <c r="F192" s="56"/>
      <c r="G192" s="59"/>
      <c r="H192" s="17"/>
    </row>
    <row r="193" spans="1:8" ht="20.100000000000001" customHeight="1">
      <c r="A193" s="10"/>
      <c r="B193" s="11"/>
      <c r="C193" s="11"/>
      <c r="D193" s="26"/>
      <c r="E193" s="12"/>
      <c r="F193" s="56"/>
      <c r="G193" s="59">
        <f t="shared" ref="G193:G215" si="7">D193*F193</f>
        <v>0</v>
      </c>
      <c r="H193" s="17">
        <f>実行予算!I193</f>
        <v>0</v>
      </c>
    </row>
    <row r="194" spans="1:8" ht="20.100000000000001" customHeight="1">
      <c r="A194" s="10"/>
      <c r="B194" s="11"/>
      <c r="C194" s="11"/>
      <c r="D194" s="26"/>
      <c r="E194" s="12"/>
      <c r="F194" s="56"/>
      <c r="G194" s="59">
        <f t="shared" si="7"/>
        <v>0</v>
      </c>
      <c r="H194" s="17">
        <f>実行予算!I194</f>
        <v>0</v>
      </c>
    </row>
    <row r="195" spans="1:8" ht="20.100000000000001" customHeight="1">
      <c r="A195" s="10"/>
      <c r="B195" s="11"/>
      <c r="C195" s="11"/>
      <c r="D195" s="26"/>
      <c r="E195" s="12"/>
      <c r="F195" s="56"/>
      <c r="G195" s="59">
        <f t="shared" si="7"/>
        <v>0</v>
      </c>
      <c r="H195" s="17">
        <f>実行予算!I195</f>
        <v>0</v>
      </c>
    </row>
    <row r="196" spans="1:8" ht="20.100000000000001" customHeight="1">
      <c r="A196" s="10"/>
      <c r="B196" s="11"/>
      <c r="C196" s="11"/>
      <c r="D196" s="26"/>
      <c r="E196" s="12"/>
      <c r="F196" s="56"/>
      <c r="G196" s="59">
        <f t="shared" si="7"/>
        <v>0</v>
      </c>
      <c r="H196" s="17">
        <f>実行予算!I196</f>
        <v>0</v>
      </c>
    </row>
    <row r="197" spans="1:8" ht="20.100000000000001" customHeight="1">
      <c r="A197" s="10"/>
      <c r="B197" s="11"/>
      <c r="C197" s="11"/>
      <c r="D197" s="26"/>
      <c r="E197" s="12"/>
      <c r="F197" s="56"/>
      <c r="G197" s="59">
        <f t="shared" si="7"/>
        <v>0</v>
      </c>
      <c r="H197" s="17">
        <f>実行予算!I197</f>
        <v>0</v>
      </c>
    </row>
    <row r="198" spans="1:8" ht="20.100000000000001" customHeight="1">
      <c r="A198" s="10"/>
      <c r="B198" s="11"/>
      <c r="C198" s="11"/>
      <c r="D198" s="26"/>
      <c r="E198" s="12"/>
      <c r="F198" s="56"/>
      <c r="G198" s="59">
        <f t="shared" si="7"/>
        <v>0</v>
      </c>
      <c r="H198" s="17">
        <f>実行予算!I198</f>
        <v>0</v>
      </c>
    </row>
    <row r="199" spans="1:8" ht="20.100000000000001" customHeight="1">
      <c r="A199" s="10"/>
      <c r="B199" s="11"/>
      <c r="C199" s="11"/>
      <c r="D199" s="26"/>
      <c r="E199" s="12"/>
      <c r="F199" s="56"/>
      <c r="G199" s="59">
        <f t="shared" si="7"/>
        <v>0</v>
      </c>
      <c r="H199" s="17">
        <f>実行予算!I199</f>
        <v>0</v>
      </c>
    </row>
    <row r="200" spans="1:8" ht="20.100000000000001" customHeight="1">
      <c r="A200" s="10"/>
      <c r="B200" s="11"/>
      <c r="C200" s="11"/>
      <c r="D200" s="26"/>
      <c r="E200" s="12"/>
      <c r="F200" s="56"/>
      <c r="G200" s="59">
        <f t="shared" si="7"/>
        <v>0</v>
      </c>
      <c r="H200" s="17">
        <f>実行予算!I200</f>
        <v>0</v>
      </c>
    </row>
    <row r="201" spans="1:8" ht="20.100000000000001" customHeight="1">
      <c r="A201" s="10"/>
      <c r="B201" s="11"/>
      <c r="C201" s="11"/>
      <c r="D201" s="26"/>
      <c r="E201" s="12"/>
      <c r="F201" s="56"/>
      <c r="G201" s="59">
        <f t="shared" si="7"/>
        <v>0</v>
      </c>
      <c r="H201" s="17">
        <f>実行予算!I201</f>
        <v>0</v>
      </c>
    </row>
    <row r="202" spans="1:8" ht="20.100000000000001" customHeight="1">
      <c r="A202" s="10"/>
      <c r="B202" s="11"/>
      <c r="C202" s="11"/>
      <c r="D202" s="26"/>
      <c r="E202" s="12"/>
      <c r="F202" s="56"/>
      <c r="G202" s="59">
        <f t="shared" si="7"/>
        <v>0</v>
      </c>
      <c r="H202" s="17">
        <f>実行予算!I202</f>
        <v>0</v>
      </c>
    </row>
    <row r="203" spans="1:8" ht="20.100000000000001" customHeight="1">
      <c r="A203" s="10"/>
      <c r="B203" s="11"/>
      <c r="C203" s="11"/>
      <c r="D203" s="26"/>
      <c r="E203" s="12"/>
      <c r="F203" s="56"/>
      <c r="G203" s="59">
        <f t="shared" si="7"/>
        <v>0</v>
      </c>
      <c r="H203" s="17"/>
    </row>
    <row r="204" spans="1:8" ht="20.100000000000001" customHeight="1">
      <c r="A204" s="10"/>
      <c r="B204" s="11"/>
      <c r="C204" s="11"/>
      <c r="D204" s="26"/>
      <c r="E204" s="12"/>
      <c r="F204" s="56"/>
      <c r="G204" s="59">
        <f t="shared" si="7"/>
        <v>0</v>
      </c>
      <c r="H204" s="17">
        <f>実行予算!I204</f>
        <v>0</v>
      </c>
    </row>
    <row r="205" spans="1:8" ht="20.100000000000001" customHeight="1">
      <c r="A205" s="10"/>
      <c r="B205" s="11"/>
      <c r="C205" s="11"/>
      <c r="D205" s="26"/>
      <c r="E205" s="12"/>
      <c r="F205" s="56"/>
      <c r="G205" s="59">
        <f t="shared" si="7"/>
        <v>0</v>
      </c>
      <c r="H205" s="17">
        <f>実行予算!I205</f>
        <v>0</v>
      </c>
    </row>
    <row r="206" spans="1:8" ht="20.100000000000001" customHeight="1">
      <c r="A206" s="10"/>
      <c r="B206" s="11"/>
      <c r="C206" s="11"/>
      <c r="D206" s="26"/>
      <c r="E206" s="12"/>
      <c r="F206" s="56"/>
      <c r="G206" s="59">
        <f t="shared" si="7"/>
        <v>0</v>
      </c>
      <c r="H206" s="17">
        <f>実行予算!I206</f>
        <v>0</v>
      </c>
    </row>
    <row r="207" spans="1:8" ht="20.100000000000001" customHeight="1">
      <c r="A207" s="10"/>
      <c r="B207" s="11"/>
      <c r="C207" s="11"/>
      <c r="D207" s="26"/>
      <c r="E207" s="12"/>
      <c r="F207" s="56"/>
      <c r="G207" s="59">
        <f t="shared" si="7"/>
        <v>0</v>
      </c>
      <c r="H207" s="17">
        <f>実行予算!I207</f>
        <v>0</v>
      </c>
    </row>
    <row r="208" spans="1:8" ht="20.100000000000001" customHeight="1">
      <c r="A208" s="10"/>
      <c r="B208" s="11"/>
      <c r="C208" s="11"/>
      <c r="D208" s="26"/>
      <c r="E208" s="12"/>
      <c r="F208" s="56"/>
      <c r="G208" s="59">
        <f t="shared" si="7"/>
        <v>0</v>
      </c>
      <c r="H208" s="17">
        <f>実行予算!I208</f>
        <v>0</v>
      </c>
    </row>
    <row r="209" spans="1:8" ht="20.100000000000001" customHeight="1">
      <c r="A209" s="10"/>
      <c r="B209" s="11"/>
      <c r="C209" s="11"/>
      <c r="D209" s="26"/>
      <c r="E209" s="12"/>
      <c r="F209" s="56"/>
      <c r="G209" s="59">
        <f t="shared" si="7"/>
        <v>0</v>
      </c>
      <c r="H209" s="17">
        <f>実行予算!I209</f>
        <v>0</v>
      </c>
    </row>
    <row r="210" spans="1:8" ht="20.100000000000001" customHeight="1">
      <c r="A210" s="10"/>
      <c r="B210" s="11"/>
      <c r="C210" s="11"/>
      <c r="D210" s="26"/>
      <c r="E210" s="12"/>
      <c r="F210" s="56"/>
      <c r="G210" s="59">
        <f t="shared" si="7"/>
        <v>0</v>
      </c>
      <c r="H210" s="17">
        <f>実行予算!I210</f>
        <v>0</v>
      </c>
    </row>
    <row r="211" spans="1:8" ht="20.100000000000001" customHeight="1">
      <c r="A211" s="10"/>
      <c r="B211" s="11"/>
      <c r="C211" s="11"/>
      <c r="D211" s="26"/>
      <c r="E211" s="12"/>
      <c r="F211" s="56"/>
      <c r="G211" s="59">
        <f t="shared" si="7"/>
        <v>0</v>
      </c>
      <c r="H211" s="17">
        <f>実行予算!I211</f>
        <v>0</v>
      </c>
    </row>
    <row r="212" spans="1:8" ht="20.100000000000001" customHeight="1">
      <c r="A212" s="10"/>
      <c r="B212" s="11"/>
      <c r="C212" s="11"/>
      <c r="D212" s="26"/>
      <c r="E212" s="12"/>
      <c r="F212" s="56"/>
      <c r="G212" s="59">
        <f t="shared" si="7"/>
        <v>0</v>
      </c>
      <c r="H212" s="17">
        <f>実行予算!I212</f>
        <v>0</v>
      </c>
    </row>
    <row r="213" spans="1:8" ht="20.100000000000001" customHeight="1">
      <c r="A213" s="10"/>
      <c r="B213" s="11"/>
      <c r="C213" s="11"/>
      <c r="D213" s="26"/>
      <c r="E213" s="12"/>
      <c r="F213" s="56"/>
      <c r="G213" s="59">
        <f t="shared" si="7"/>
        <v>0</v>
      </c>
      <c r="H213" s="17">
        <f>実行予算!I213</f>
        <v>0</v>
      </c>
    </row>
    <row r="214" spans="1:8" ht="20.100000000000001" customHeight="1">
      <c r="A214" s="10"/>
      <c r="B214" s="11"/>
      <c r="C214" s="11"/>
      <c r="D214" s="26"/>
      <c r="E214" s="12"/>
      <c r="F214" s="56"/>
      <c r="G214" s="59">
        <f t="shared" si="7"/>
        <v>0</v>
      </c>
      <c r="H214" s="17">
        <f>実行予算!I214</f>
        <v>0</v>
      </c>
    </row>
    <row r="215" spans="1:8" ht="20.100000000000001" customHeight="1">
      <c r="A215" s="10"/>
      <c r="B215" s="11"/>
      <c r="C215" s="11"/>
      <c r="D215" s="26"/>
      <c r="E215" s="12"/>
      <c r="F215" s="56"/>
      <c r="G215" s="59">
        <f t="shared" si="7"/>
        <v>0</v>
      </c>
      <c r="H215" s="17">
        <f>実行予算!I215</f>
        <v>0</v>
      </c>
    </row>
    <row r="216" spans="1:8" ht="20.100000000000001" customHeight="1" thickBot="1">
      <c r="A216" s="18"/>
      <c r="B216" s="19"/>
      <c r="C216" s="57"/>
      <c r="D216" s="57"/>
      <c r="E216" s="20"/>
      <c r="F216" s="19" t="s">
        <v>21</v>
      </c>
      <c r="G216" s="68">
        <f>SUM(G193:G215)</f>
        <v>0</v>
      </c>
      <c r="H216" s="21"/>
    </row>
    <row r="217" spans="1:8" ht="20.100000000000001" customHeight="1" thickBot="1">
      <c r="A217" s="1"/>
      <c r="B217" s="2" t="s">
        <v>0</v>
      </c>
      <c r="C217" s="53"/>
      <c r="D217" s="53"/>
      <c r="E217" s="4"/>
      <c r="F217" s="3"/>
      <c r="G217" s="65"/>
      <c r="H217" s="5"/>
    </row>
    <row r="218" spans="1:8" ht="20.100000000000001" customHeight="1" thickBot="1">
      <c r="A218" s="7"/>
      <c r="B218" s="8" t="s">
        <v>1</v>
      </c>
      <c r="C218" s="54" t="s">
        <v>7</v>
      </c>
      <c r="D218" s="54" t="s">
        <v>2</v>
      </c>
      <c r="E218" s="8" t="s">
        <v>3</v>
      </c>
      <c r="F218" s="8" t="s">
        <v>4</v>
      </c>
      <c r="G218" s="66" t="s">
        <v>5</v>
      </c>
      <c r="H218" s="9" t="s">
        <v>6</v>
      </c>
    </row>
    <row r="219" spans="1:8" ht="20.100000000000001" customHeight="1">
      <c r="A219" s="10" t="s">
        <v>78</v>
      </c>
      <c r="B219" s="11"/>
      <c r="C219" s="56"/>
      <c r="D219" s="56"/>
      <c r="E219" s="16"/>
      <c r="F219" s="56"/>
      <c r="G219" s="59"/>
      <c r="H219" s="17"/>
    </row>
    <row r="220" spans="1:8" ht="20.100000000000001" customHeight="1">
      <c r="A220" s="10"/>
      <c r="B220" s="11"/>
      <c r="C220" s="11"/>
      <c r="D220" s="26"/>
      <c r="E220" s="12"/>
      <c r="F220" s="56"/>
      <c r="G220" s="59">
        <f t="shared" ref="G220:G242" si="8">D220*F220</f>
        <v>0</v>
      </c>
      <c r="H220" s="17">
        <f>実行予算!I220</f>
        <v>0</v>
      </c>
    </row>
    <row r="221" spans="1:8" ht="20.100000000000001" customHeight="1">
      <c r="A221" s="10"/>
      <c r="B221" s="11"/>
      <c r="C221" s="11"/>
      <c r="D221" s="26"/>
      <c r="E221" s="12"/>
      <c r="F221" s="56"/>
      <c r="G221" s="59">
        <f t="shared" si="8"/>
        <v>0</v>
      </c>
      <c r="H221" s="17">
        <f>実行予算!I221</f>
        <v>0</v>
      </c>
    </row>
    <row r="222" spans="1:8" ht="20.100000000000001" customHeight="1">
      <c r="A222" s="10"/>
      <c r="B222" s="11"/>
      <c r="C222" s="11"/>
      <c r="D222" s="26"/>
      <c r="E222" s="12"/>
      <c r="F222" s="56"/>
      <c r="G222" s="59">
        <f t="shared" si="8"/>
        <v>0</v>
      </c>
      <c r="H222" s="17"/>
    </row>
    <row r="223" spans="1:8" ht="20.100000000000001" customHeight="1">
      <c r="A223" s="10"/>
      <c r="B223" s="11"/>
      <c r="C223" s="11"/>
      <c r="D223" s="26"/>
      <c r="E223" s="12"/>
      <c r="F223" s="56"/>
      <c r="G223" s="59">
        <f t="shared" si="8"/>
        <v>0</v>
      </c>
      <c r="H223" s="17">
        <f>実行予算!I223</f>
        <v>0</v>
      </c>
    </row>
    <row r="224" spans="1:8" ht="20.100000000000001" customHeight="1">
      <c r="A224" s="10"/>
      <c r="B224" s="11"/>
      <c r="C224" s="11"/>
      <c r="D224" s="26"/>
      <c r="E224" s="12"/>
      <c r="F224" s="56"/>
      <c r="G224" s="59">
        <f t="shared" si="8"/>
        <v>0</v>
      </c>
      <c r="H224" s="17">
        <f>実行予算!I224</f>
        <v>0</v>
      </c>
    </row>
    <row r="225" spans="1:8" ht="20.100000000000001" customHeight="1">
      <c r="A225" s="10"/>
      <c r="B225" s="11"/>
      <c r="C225" s="11"/>
      <c r="D225" s="26"/>
      <c r="E225" s="12"/>
      <c r="F225" s="56"/>
      <c r="G225" s="59">
        <f t="shared" si="8"/>
        <v>0</v>
      </c>
      <c r="H225" s="17">
        <f>実行予算!I225</f>
        <v>0</v>
      </c>
    </row>
    <row r="226" spans="1:8" ht="20.100000000000001" customHeight="1">
      <c r="A226" s="10"/>
      <c r="B226" s="11"/>
      <c r="C226" s="11"/>
      <c r="D226" s="26"/>
      <c r="E226" s="12"/>
      <c r="F226" s="56"/>
      <c r="G226" s="59">
        <f t="shared" si="8"/>
        <v>0</v>
      </c>
      <c r="H226" s="17">
        <f>実行予算!I226</f>
        <v>0</v>
      </c>
    </row>
    <row r="227" spans="1:8" ht="20.100000000000001" customHeight="1">
      <c r="A227" s="10"/>
      <c r="B227" s="11"/>
      <c r="C227" s="11"/>
      <c r="D227" s="26"/>
      <c r="E227" s="12"/>
      <c r="F227" s="56"/>
      <c r="G227" s="59">
        <f t="shared" si="8"/>
        <v>0</v>
      </c>
      <c r="H227" s="17">
        <f>実行予算!I227</f>
        <v>0</v>
      </c>
    </row>
    <row r="228" spans="1:8" ht="20.100000000000001" customHeight="1">
      <c r="A228" s="10"/>
      <c r="B228" s="11"/>
      <c r="C228" s="11"/>
      <c r="D228" s="26"/>
      <c r="E228" s="12"/>
      <c r="F228" s="56"/>
      <c r="G228" s="59">
        <f t="shared" si="8"/>
        <v>0</v>
      </c>
      <c r="H228" s="17">
        <f>実行予算!I228</f>
        <v>0</v>
      </c>
    </row>
    <row r="229" spans="1:8" ht="20.100000000000001" customHeight="1">
      <c r="A229" s="10"/>
      <c r="B229" s="11"/>
      <c r="C229" s="11"/>
      <c r="D229" s="26"/>
      <c r="E229" s="12"/>
      <c r="F229" s="56"/>
      <c r="G229" s="59">
        <f t="shared" si="8"/>
        <v>0</v>
      </c>
      <c r="H229" s="17">
        <f>実行予算!I229</f>
        <v>0</v>
      </c>
    </row>
    <row r="230" spans="1:8" ht="20.100000000000001" customHeight="1">
      <c r="A230" s="10"/>
      <c r="B230" s="11"/>
      <c r="C230" s="11"/>
      <c r="D230" s="26"/>
      <c r="E230" s="12"/>
      <c r="F230" s="56"/>
      <c r="G230" s="59">
        <f t="shared" si="8"/>
        <v>0</v>
      </c>
      <c r="H230" s="17">
        <f>実行予算!I230</f>
        <v>0</v>
      </c>
    </row>
    <row r="231" spans="1:8" ht="20.100000000000001" customHeight="1">
      <c r="A231" s="10"/>
      <c r="B231" s="11"/>
      <c r="C231" s="11"/>
      <c r="D231" s="26"/>
      <c r="E231" s="12"/>
      <c r="F231" s="56"/>
      <c r="G231" s="59">
        <f t="shared" si="8"/>
        <v>0</v>
      </c>
      <c r="H231" s="17">
        <f>実行予算!I231</f>
        <v>0</v>
      </c>
    </row>
    <row r="232" spans="1:8" ht="20.100000000000001" customHeight="1">
      <c r="A232" s="10"/>
      <c r="B232" s="11"/>
      <c r="C232" s="11"/>
      <c r="D232" s="26"/>
      <c r="E232" s="12"/>
      <c r="F232" s="56"/>
      <c r="G232" s="59">
        <f t="shared" si="8"/>
        <v>0</v>
      </c>
      <c r="H232" s="17">
        <f>実行予算!I232</f>
        <v>0</v>
      </c>
    </row>
    <row r="233" spans="1:8" ht="20.100000000000001" customHeight="1">
      <c r="A233" s="10">
        <f>実行予算!B233</f>
        <v>0</v>
      </c>
      <c r="B233" s="11">
        <f>実行予算!C233</f>
        <v>0</v>
      </c>
      <c r="C233" s="11"/>
      <c r="D233" s="26"/>
      <c r="E233" s="12"/>
      <c r="F233" s="56"/>
      <c r="G233" s="59">
        <f t="shared" si="8"/>
        <v>0</v>
      </c>
      <c r="H233" s="17">
        <f>実行予算!I233</f>
        <v>0</v>
      </c>
    </row>
    <row r="234" spans="1:8" ht="20.100000000000001" customHeight="1">
      <c r="A234" s="10">
        <f>実行予算!B234</f>
        <v>0</v>
      </c>
      <c r="B234" s="11">
        <f>実行予算!C234</f>
        <v>0</v>
      </c>
      <c r="C234" s="11">
        <f>実行予算!D234</f>
        <v>0</v>
      </c>
      <c r="D234" s="26">
        <f>実行予算!E234</f>
        <v>0</v>
      </c>
      <c r="E234" s="12">
        <f>実行予算!F234</f>
        <v>0</v>
      </c>
      <c r="F234" s="56">
        <f>ROUNDUP(実行予算!G234/0.8,-2)</f>
        <v>0</v>
      </c>
      <c r="G234" s="59">
        <f t="shared" si="8"/>
        <v>0</v>
      </c>
      <c r="H234" s="17">
        <f>実行予算!I234</f>
        <v>0</v>
      </c>
    </row>
    <row r="235" spans="1:8" ht="20.100000000000001" customHeight="1">
      <c r="A235" s="10">
        <f>実行予算!B235</f>
        <v>0</v>
      </c>
      <c r="B235" s="11">
        <f>実行予算!C235</f>
        <v>0</v>
      </c>
      <c r="C235" s="11">
        <f>実行予算!D235</f>
        <v>0</v>
      </c>
      <c r="D235" s="26">
        <f>実行予算!E235</f>
        <v>0</v>
      </c>
      <c r="E235" s="12">
        <f>実行予算!F235</f>
        <v>0</v>
      </c>
      <c r="F235" s="56">
        <f>ROUNDUP(実行予算!G235/0.8,-2)</f>
        <v>0</v>
      </c>
      <c r="G235" s="59">
        <f t="shared" si="8"/>
        <v>0</v>
      </c>
      <c r="H235" s="17">
        <f>実行予算!I235</f>
        <v>0</v>
      </c>
    </row>
    <row r="236" spans="1:8" ht="20.100000000000001" customHeight="1">
      <c r="A236" s="10">
        <f>実行予算!B236</f>
        <v>0</v>
      </c>
      <c r="B236" s="11">
        <f>実行予算!C236</f>
        <v>0</v>
      </c>
      <c r="C236" s="11">
        <f>実行予算!D236</f>
        <v>0</v>
      </c>
      <c r="D236" s="26">
        <f>実行予算!E236</f>
        <v>0</v>
      </c>
      <c r="E236" s="12">
        <f>実行予算!F236</f>
        <v>0</v>
      </c>
      <c r="F236" s="56">
        <f>ROUNDUP(実行予算!G236/0.8,-2)</f>
        <v>0</v>
      </c>
      <c r="G236" s="59">
        <f t="shared" si="8"/>
        <v>0</v>
      </c>
      <c r="H236" s="17">
        <f>実行予算!I236</f>
        <v>0</v>
      </c>
    </row>
    <row r="237" spans="1:8" ht="20.100000000000001" customHeight="1">
      <c r="A237" s="10">
        <f>実行予算!B237</f>
        <v>0</v>
      </c>
      <c r="B237" s="11">
        <f>実行予算!C237</f>
        <v>0</v>
      </c>
      <c r="C237" s="11">
        <f>実行予算!D237</f>
        <v>0</v>
      </c>
      <c r="D237" s="26">
        <f>実行予算!E237</f>
        <v>0</v>
      </c>
      <c r="E237" s="12">
        <f>実行予算!F237</f>
        <v>0</v>
      </c>
      <c r="F237" s="56">
        <f>ROUNDUP(実行予算!G237/0.8,-2)</f>
        <v>0</v>
      </c>
      <c r="G237" s="59">
        <f t="shared" si="8"/>
        <v>0</v>
      </c>
      <c r="H237" s="17">
        <f>実行予算!I237</f>
        <v>0</v>
      </c>
    </row>
    <row r="238" spans="1:8" ht="20.100000000000001" customHeight="1">
      <c r="A238" s="10">
        <f>実行予算!B238</f>
        <v>0</v>
      </c>
      <c r="B238" s="11">
        <f>実行予算!C238</f>
        <v>0</v>
      </c>
      <c r="C238" s="11">
        <f>実行予算!D238</f>
        <v>0</v>
      </c>
      <c r="D238" s="26">
        <f>実行予算!E238</f>
        <v>0</v>
      </c>
      <c r="E238" s="12">
        <f>実行予算!F238</f>
        <v>0</v>
      </c>
      <c r="F238" s="56">
        <f>ROUNDUP(実行予算!G238/0.8,-2)</f>
        <v>0</v>
      </c>
      <c r="G238" s="59">
        <f t="shared" si="8"/>
        <v>0</v>
      </c>
      <c r="H238" s="17">
        <f>実行予算!I238</f>
        <v>0</v>
      </c>
    </row>
    <row r="239" spans="1:8" ht="20.100000000000001" customHeight="1">
      <c r="A239" s="10">
        <f>実行予算!B239</f>
        <v>0</v>
      </c>
      <c r="B239" s="11">
        <f>実行予算!C239</f>
        <v>0</v>
      </c>
      <c r="C239" s="11">
        <f>実行予算!D239</f>
        <v>0</v>
      </c>
      <c r="D239" s="26">
        <f>実行予算!E239</f>
        <v>0</v>
      </c>
      <c r="E239" s="12">
        <f>実行予算!F239</f>
        <v>0</v>
      </c>
      <c r="F239" s="56">
        <f>ROUNDUP(実行予算!G239/0.8,-2)</f>
        <v>0</v>
      </c>
      <c r="G239" s="59">
        <f t="shared" si="8"/>
        <v>0</v>
      </c>
      <c r="H239" s="17">
        <f>実行予算!I239</f>
        <v>0</v>
      </c>
    </row>
    <row r="240" spans="1:8" ht="20.100000000000001" customHeight="1">
      <c r="A240" s="10">
        <f>実行予算!B240</f>
        <v>0</v>
      </c>
      <c r="B240" s="11">
        <f>実行予算!C240</f>
        <v>0</v>
      </c>
      <c r="C240" s="11">
        <f>実行予算!D240</f>
        <v>0</v>
      </c>
      <c r="D240" s="26">
        <f>実行予算!E240</f>
        <v>0</v>
      </c>
      <c r="E240" s="12">
        <f>実行予算!F240</f>
        <v>0</v>
      </c>
      <c r="F240" s="56">
        <f>ROUNDUP(実行予算!G240/0.8,-2)</f>
        <v>0</v>
      </c>
      <c r="G240" s="59">
        <f t="shared" si="8"/>
        <v>0</v>
      </c>
      <c r="H240" s="17">
        <f>実行予算!I240</f>
        <v>0</v>
      </c>
    </row>
    <row r="241" spans="1:8" ht="20.100000000000001" customHeight="1">
      <c r="A241" s="10">
        <f>実行予算!B241</f>
        <v>0</v>
      </c>
      <c r="B241" s="11">
        <f>実行予算!C241</f>
        <v>0</v>
      </c>
      <c r="C241" s="11">
        <f>実行予算!D241</f>
        <v>0</v>
      </c>
      <c r="D241" s="26">
        <f>実行予算!E241</f>
        <v>0</v>
      </c>
      <c r="E241" s="12">
        <f>実行予算!F241</f>
        <v>0</v>
      </c>
      <c r="F241" s="56">
        <f>ROUNDUP(実行予算!G241/0.8,-2)</f>
        <v>0</v>
      </c>
      <c r="G241" s="59">
        <f t="shared" si="8"/>
        <v>0</v>
      </c>
      <c r="H241" s="17">
        <f>実行予算!I241</f>
        <v>0</v>
      </c>
    </row>
    <row r="242" spans="1:8" ht="20.100000000000001" customHeight="1">
      <c r="A242" s="10">
        <f>実行予算!B242</f>
        <v>0</v>
      </c>
      <c r="B242" s="11">
        <f>実行予算!C242</f>
        <v>0</v>
      </c>
      <c r="C242" s="11">
        <f>実行予算!D242</f>
        <v>0</v>
      </c>
      <c r="D242" s="26">
        <f>実行予算!E242</f>
        <v>0</v>
      </c>
      <c r="E242" s="12">
        <f>実行予算!F242</f>
        <v>0</v>
      </c>
      <c r="F242" s="56">
        <f>ROUNDUP(実行予算!G242/0.8,-2)</f>
        <v>0</v>
      </c>
      <c r="G242" s="59">
        <f t="shared" si="8"/>
        <v>0</v>
      </c>
      <c r="H242" s="17">
        <f>実行予算!I242</f>
        <v>0</v>
      </c>
    </row>
    <row r="243" spans="1:8" ht="20.100000000000001" customHeight="1" thickBot="1">
      <c r="A243" s="18"/>
      <c r="B243" s="19"/>
      <c r="C243" s="57"/>
      <c r="D243" s="57"/>
      <c r="E243" s="20"/>
      <c r="F243" s="19" t="s">
        <v>21</v>
      </c>
      <c r="G243" s="68">
        <f>SUM(G220:G242)</f>
        <v>0</v>
      </c>
      <c r="H243" s="21"/>
    </row>
    <row r="244" spans="1:8" ht="20.100000000000001" customHeight="1" thickBot="1">
      <c r="A244" s="1"/>
      <c r="B244" s="2" t="s">
        <v>0</v>
      </c>
      <c r="C244" s="53"/>
      <c r="D244" s="53"/>
      <c r="E244" s="4"/>
      <c r="F244" s="3"/>
      <c r="G244" s="65"/>
      <c r="H244" s="5"/>
    </row>
    <row r="245" spans="1:8" ht="20.100000000000001" customHeight="1" thickBot="1">
      <c r="A245" s="7"/>
      <c r="B245" s="8" t="s">
        <v>1</v>
      </c>
      <c r="C245" s="54" t="s">
        <v>7</v>
      </c>
      <c r="D245" s="54" t="s">
        <v>2</v>
      </c>
      <c r="E245" s="8" t="s">
        <v>3</v>
      </c>
      <c r="F245" s="8" t="s">
        <v>4</v>
      </c>
      <c r="G245" s="66" t="s">
        <v>5</v>
      </c>
      <c r="H245" s="9" t="s">
        <v>6</v>
      </c>
    </row>
    <row r="246" spans="1:8" ht="20.100000000000001" customHeight="1">
      <c r="A246" s="14" t="s">
        <v>115</v>
      </c>
      <c r="B246" s="15"/>
      <c r="C246" s="55"/>
      <c r="D246" s="55"/>
      <c r="E246" s="12"/>
      <c r="F246" s="11"/>
      <c r="G246" s="67"/>
      <c r="H246" s="13"/>
    </row>
    <row r="247" spans="1:8" ht="20.100000000000001" customHeight="1">
      <c r="A247" s="10">
        <f>実行予算!B247</f>
        <v>0</v>
      </c>
      <c r="B247" s="11">
        <f>実行予算!C247</f>
        <v>0</v>
      </c>
      <c r="C247" s="11">
        <f>実行予算!D247</f>
        <v>0</v>
      </c>
      <c r="D247" s="26">
        <f>実行予算!E247</f>
        <v>0</v>
      </c>
      <c r="E247" s="12">
        <f>実行予算!F247</f>
        <v>0</v>
      </c>
      <c r="F247" s="56">
        <f>ROUNDUP(実行予算!G247/0.8,-2)</f>
        <v>0</v>
      </c>
      <c r="G247" s="59">
        <f t="shared" ref="G247:G269" si="9">D247*F247</f>
        <v>0</v>
      </c>
      <c r="H247" s="17">
        <f>実行予算!I247</f>
        <v>0</v>
      </c>
    </row>
    <row r="248" spans="1:8" ht="20.100000000000001" customHeight="1">
      <c r="A248" s="10">
        <f>実行予算!B248</f>
        <v>0</v>
      </c>
      <c r="B248" s="11">
        <f>実行予算!C248</f>
        <v>0</v>
      </c>
      <c r="C248" s="11">
        <f>実行予算!D248</f>
        <v>0</v>
      </c>
      <c r="D248" s="26">
        <f>実行予算!E248</f>
        <v>0</v>
      </c>
      <c r="E248" s="12">
        <f>実行予算!F248</f>
        <v>0</v>
      </c>
      <c r="F248" s="56">
        <f>ROUNDUP(実行予算!G248/0.8,-2)</f>
        <v>0</v>
      </c>
      <c r="G248" s="59">
        <f t="shared" si="9"/>
        <v>0</v>
      </c>
      <c r="H248" s="17">
        <f>実行予算!I248</f>
        <v>0</v>
      </c>
    </row>
    <row r="249" spans="1:8" ht="20.100000000000001" customHeight="1">
      <c r="A249" s="10">
        <f>実行予算!B249</f>
        <v>0</v>
      </c>
      <c r="B249" s="11">
        <f>実行予算!C249</f>
        <v>0</v>
      </c>
      <c r="C249" s="11">
        <f>実行予算!D249</f>
        <v>0</v>
      </c>
      <c r="D249" s="26">
        <f>実行予算!E249</f>
        <v>0</v>
      </c>
      <c r="E249" s="12">
        <f>実行予算!F249</f>
        <v>0</v>
      </c>
      <c r="F249" s="56">
        <f>ROUNDUP(実行予算!G249/0.8,-2)</f>
        <v>0</v>
      </c>
      <c r="G249" s="59">
        <f t="shared" si="9"/>
        <v>0</v>
      </c>
      <c r="H249" s="17">
        <f>実行予算!I249</f>
        <v>0</v>
      </c>
    </row>
    <row r="250" spans="1:8" ht="20.100000000000001" customHeight="1">
      <c r="A250" s="10">
        <f>実行予算!B250</f>
        <v>0</v>
      </c>
      <c r="B250" s="11">
        <f>実行予算!C250</f>
        <v>0</v>
      </c>
      <c r="C250" s="11">
        <f>実行予算!D250</f>
        <v>0</v>
      </c>
      <c r="D250" s="26">
        <f>実行予算!E250</f>
        <v>0</v>
      </c>
      <c r="E250" s="12">
        <f>実行予算!F250</f>
        <v>0</v>
      </c>
      <c r="F250" s="56">
        <f>ROUNDUP(実行予算!G250/0.8,-2)</f>
        <v>0</v>
      </c>
      <c r="G250" s="59">
        <f t="shared" si="9"/>
        <v>0</v>
      </c>
      <c r="H250" s="17">
        <f>実行予算!I250</f>
        <v>0</v>
      </c>
    </row>
    <row r="251" spans="1:8" ht="20.100000000000001" customHeight="1">
      <c r="A251" s="10">
        <f>実行予算!B251</f>
        <v>0</v>
      </c>
      <c r="B251" s="11">
        <f>実行予算!C251</f>
        <v>0</v>
      </c>
      <c r="C251" s="11">
        <f>実行予算!D251</f>
        <v>0</v>
      </c>
      <c r="D251" s="26">
        <f>実行予算!E251</f>
        <v>0</v>
      </c>
      <c r="E251" s="12">
        <f>実行予算!F251</f>
        <v>0</v>
      </c>
      <c r="F251" s="56">
        <f>ROUNDUP(実行予算!G251/0.8,-2)</f>
        <v>0</v>
      </c>
      <c r="G251" s="59">
        <f t="shared" si="9"/>
        <v>0</v>
      </c>
      <c r="H251" s="17">
        <f>実行予算!I251</f>
        <v>0</v>
      </c>
    </row>
    <row r="252" spans="1:8" ht="20.100000000000001" customHeight="1">
      <c r="A252" s="10">
        <f>実行予算!B252</f>
        <v>0</v>
      </c>
      <c r="B252" s="11">
        <f>実行予算!C252</f>
        <v>0</v>
      </c>
      <c r="C252" s="11">
        <f>実行予算!D252</f>
        <v>0</v>
      </c>
      <c r="D252" s="26">
        <f>実行予算!E252</f>
        <v>0</v>
      </c>
      <c r="E252" s="12">
        <f>実行予算!F252</f>
        <v>0</v>
      </c>
      <c r="F252" s="56">
        <f>ROUNDUP(実行予算!G252/0.8,-2)</f>
        <v>0</v>
      </c>
      <c r="G252" s="59">
        <f t="shared" si="9"/>
        <v>0</v>
      </c>
      <c r="H252" s="17">
        <f>実行予算!I252</f>
        <v>0</v>
      </c>
    </row>
    <row r="253" spans="1:8" ht="20.100000000000001" customHeight="1">
      <c r="A253" s="10">
        <f>実行予算!B253</f>
        <v>0</v>
      </c>
      <c r="B253" s="11">
        <f>実行予算!C253</f>
        <v>0</v>
      </c>
      <c r="C253" s="11">
        <f>実行予算!D253</f>
        <v>0</v>
      </c>
      <c r="D253" s="26">
        <f>実行予算!E253</f>
        <v>0</v>
      </c>
      <c r="E253" s="12">
        <f>実行予算!F253</f>
        <v>0</v>
      </c>
      <c r="F253" s="56">
        <f>ROUNDUP(実行予算!G253/0.8,-2)</f>
        <v>0</v>
      </c>
      <c r="G253" s="59">
        <f t="shared" si="9"/>
        <v>0</v>
      </c>
      <c r="H253" s="17">
        <f>実行予算!I253</f>
        <v>0</v>
      </c>
    </row>
    <row r="254" spans="1:8" ht="20.100000000000001" customHeight="1">
      <c r="A254" s="10">
        <f>実行予算!B254</f>
        <v>0</v>
      </c>
      <c r="B254" s="11">
        <f>実行予算!C254</f>
        <v>0</v>
      </c>
      <c r="C254" s="11">
        <f>実行予算!D254</f>
        <v>0</v>
      </c>
      <c r="D254" s="26">
        <f>実行予算!E254</f>
        <v>0</v>
      </c>
      <c r="E254" s="12">
        <f>実行予算!F254</f>
        <v>0</v>
      </c>
      <c r="F254" s="56">
        <f>ROUNDUP(実行予算!G254/0.8,-2)</f>
        <v>0</v>
      </c>
      <c r="G254" s="59">
        <f t="shared" si="9"/>
        <v>0</v>
      </c>
      <c r="H254" s="17">
        <f>実行予算!I254</f>
        <v>0</v>
      </c>
    </row>
    <row r="255" spans="1:8" ht="20.100000000000001" customHeight="1">
      <c r="A255" s="10">
        <f>実行予算!B255</f>
        <v>0</v>
      </c>
      <c r="B255" s="11">
        <f>実行予算!C255</f>
        <v>0</v>
      </c>
      <c r="C255" s="11">
        <f>実行予算!D255</f>
        <v>0</v>
      </c>
      <c r="D255" s="26">
        <f>実行予算!E255</f>
        <v>0</v>
      </c>
      <c r="E255" s="12">
        <f>実行予算!F255</f>
        <v>0</v>
      </c>
      <c r="F255" s="56">
        <f>ROUNDUP(実行予算!G255/0.8,-2)</f>
        <v>0</v>
      </c>
      <c r="G255" s="59">
        <f t="shared" si="9"/>
        <v>0</v>
      </c>
      <c r="H255" s="17">
        <f>実行予算!I255</f>
        <v>0</v>
      </c>
    </row>
    <row r="256" spans="1:8" ht="20.100000000000001" customHeight="1">
      <c r="A256" s="10">
        <f>実行予算!B256</f>
        <v>0</v>
      </c>
      <c r="B256" s="11">
        <f>実行予算!C256</f>
        <v>0</v>
      </c>
      <c r="C256" s="11">
        <f>実行予算!D256</f>
        <v>0</v>
      </c>
      <c r="D256" s="26">
        <f>実行予算!E256</f>
        <v>0</v>
      </c>
      <c r="E256" s="12">
        <f>実行予算!F256</f>
        <v>0</v>
      </c>
      <c r="F256" s="56">
        <f>ROUNDUP(実行予算!G256/0.8,-2)</f>
        <v>0</v>
      </c>
      <c r="G256" s="59">
        <f t="shared" si="9"/>
        <v>0</v>
      </c>
      <c r="H256" s="17">
        <f>実行予算!I256</f>
        <v>0</v>
      </c>
    </row>
    <row r="257" spans="1:8" ht="20.100000000000001" customHeight="1">
      <c r="A257" s="10">
        <f>実行予算!B257</f>
        <v>0</v>
      </c>
      <c r="B257" s="11">
        <f>実行予算!C257</f>
        <v>0</v>
      </c>
      <c r="C257" s="11">
        <f>実行予算!D257</f>
        <v>0</v>
      </c>
      <c r="D257" s="26">
        <f>実行予算!E257</f>
        <v>0</v>
      </c>
      <c r="E257" s="12">
        <f>実行予算!F257</f>
        <v>0</v>
      </c>
      <c r="F257" s="56">
        <f>ROUNDUP(実行予算!G257/0.8,-2)</f>
        <v>0</v>
      </c>
      <c r="G257" s="59">
        <f t="shared" si="9"/>
        <v>0</v>
      </c>
      <c r="H257" s="17">
        <f>実行予算!I257</f>
        <v>0</v>
      </c>
    </row>
    <row r="258" spans="1:8" ht="20.100000000000001" customHeight="1">
      <c r="A258" s="10">
        <f>実行予算!B258</f>
        <v>0</v>
      </c>
      <c r="B258" s="11">
        <f>実行予算!C258</f>
        <v>0</v>
      </c>
      <c r="C258" s="11">
        <f>実行予算!D258</f>
        <v>0</v>
      </c>
      <c r="D258" s="26">
        <f>実行予算!E258</f>
        <v>0</v>
      </c>
      <c r="E258" s="12">
        <f>実行予算!F258</f>
        <v>0</v>
      </c>
      <c r="F258" s="56">
        <f>ROUNDUP(実行予算!G258/0.8,-2)</f>
        <v>0</v>
      </c>
      <c r="G258" s="59">
        <f t="shared" si="9"/>
        <v>0</v>
      </c>
      <c r="H258" s="17">
        <f>実行予算!I258</f>
        <v>0</v>
      </c>
    </row>
    <row r="259" spans="1:8" ht="20.100000000000001" customHeight="1">
      <c r="A259" s="10">
        <f>実行予算!B259</f>
        <v>0</v>
      </c>
      <c r="B259" s="11">
        <f>実行予算!C259</f>
        <v>0</v>
      </c>
      <c r="C259" s="11">
        <f>実行予算!D259</f>
        <v>0</v>
      </c>
      <c r="D259" s="26">
        <f>実行予算!E259</f>
        <v>0</v>
      </c>
      <c r="E259" s="12">
        <f>実行予算!F259</f>
        <v>0</v>
      </c>
      <c r="F259" s="56">
        <f>ROUNDUP(実行予算!G259/0.8,-2)</f>
        <v>0</v>
      </c>
      <c r="G259" s="59">
        <f t="shared" si="9"/>
        <v>0</v>
      </c>
      <c r="H259" s="17">
        <f>実行予算!I259</f>
        <v>0</v>
      </c>
    </row>
    <row r="260" spans="1:8" ht="20.100000000000001" customHeight="1">
      <c r="A260" s="10">
        <f>実行予算!B260</f>
        <v>0</v>
      </c>
      <c r="B260" s="11">
        <f>実行予算!C260</f>
        <v>0</v>
      </c>
      <c r="C260" s="11">
        <f>実行予算!D260</f>
        <v>0</v>
      </c>
      <c r="D260" s="26">
        <f>実行予算!E260</f>
        <v>0</v>
      </c>
      <c r="E260" s="12">
        <f>実行予算!F260</f>
        <v>0</v>
      </c>
      <c r="F260" s="56">
        <f>ROUNDUP(実行予算!G260/0.8,-2)</f>
        <v>0</v>
      </c>
      <c r="G260" s="59">
        <f t="shared" si="9"/>
        <v>0</v>
      </c>
      <c r="H260" s="17">
        <f>実行予算!I260</f>
        <v>0</v>
      </c>
    </row>
    <row r="261" spans="1:8" ht="20.100000000000001" customHeight="1">
      <c r="A261" s="10">
        <f>実行予算!B261</f>
        <v>0</v>
      </c>
      <c r="B261" s="11">
        <f>実行予算!C261</f>
        <v>0</v>
      </c>
      <c r="C261" s="11">
        <f>実行予算!D261</f>
        <v>0</v>
      </c>
      <c r="D261" s="26">
        <f>実行予算!E261</f>
        <v>0</v>
      </c>
      <c r="E261" s="12">
        <f>実行予算!F261</f>
        <v>0</v>
      </c>
      <c r="F261" s="56">
        <f>ROUNDUP(実行予算!G261/0.8,-2)</f>
        <v>0</v>
      </c>
      <c r="G261" s="59">
        <f t="shared" si="9"/>
        <v>0</v>
      </c>
      <c r="H261" s="17">
        <f>実行予算!I261</f>
        <v>0</v>
      </c>
    </row>
    <row r="262" spans="1:8" ht="20.100000000000001" customHeight="1">
      <c r="A262" s="10">
        <f>実行予算!B262</f>
        <v>0</v>
      </c>
      <c r="B262" s="11">
        <f>実行予算!C262</f>
        <v>0</v>
      </c>
      <c r="C262" s="11">
        <f>実行予算!D262</f>
        <v>0</v>
      </c>
      <c r="D262" s="26">
        <f>実行予算!E262</f>
        <v>0</v>
      </c>
      <c r="E262" s="12">
        <f>実行予算!F262</f>
        <v>0</v>
      </c>
      <c r="F262" s="56">
        <f>ROUNDUP(実行予算!G262/0.8,-2)</f>
        <v>0</v>
      </c>
      <c r="G262" s="59">
        <f t="shared" si="9"/>
        <v>0</v>
      </c>
      <c r="H262" s="17">
        <f>実行予算!I262</f>
        <v>0</v>
      </c>
    </row>
    <row r="263" spans="1:8" ht="20.100000000000001" customHeight="1">
      <c r="A263" s="10">
        <f>実行予算!B263</f>
        <v>0</v>
      </c>
      <c r="B263" s="11">
        <f>実行予算!C263</f>
        <v>0</v>
      </c>
      <c r="C263" s="11">
        <f>実行予算!D263</f>
        <v>0</v>
      </c>
      <c r="D263" s="26">
        <f>実行予算!E263</f>
        <v>0</v>
      </c>
      <c r="E263" s="12">
        <f>実行予算!F263</f>
        <v>0</v>
      </c>
      <c r="F263" s="56">
        <f>ROUNDUP(実行予算!G263/0.8,-2)</f>
        <v>0</v>
      </c>
      <c r="G263" s="59">
        <f t="shared" si="9"/>
        <v>0</v>
      </c>
      <c r="H263" s="17">
        <f>実行予算!I263</f>
        <v>0</v>
      </c>
    </row>
    <row r="264" spans="1:8" ht="20.100000000000001" customHeight="1">
      <c r="A264" s="10">
        <f>実行予算!B264</f>
        <v>0</v>
      </c>
      <c r="B264" s="11">
        <f>実行予算!C264</f>
        <v>0</v>
      </c>
      <c r="C264" s="11">
        <f>実行予算!D264</f>
        <v>0</v>
      </c>
      <c r="D264" s="26">
        <f>実行予算!E264</f>
        <v>0</v>
      </c>
      <c r="E264" s="12">
        <f>実行予算!F264</f>
        <v>0</v>
      </c>
      <c r="F264" s="56">
        <f>ROUNDUP(実行予算!G264/0.8,-2)</f>
        <v>0</v>
      </c>
      <c r="G264" s="59">
        <f t="shared" si="9"/>
        <v>0</v>
      </c>
      <c r="H264" s="17">
        <f>実行予算!I264</f>
        <v>0</v>
      </c>
    </row>
    <row r="265" spans="1:8" ht="20.100000000000001" customHeight="1">
      <c r="A265" s="10">
        <f>実行予算!B265</f>
        <v>0</v>
      </c>
      <c r="B265" s="11">
        <f>実行予算!C265</f>
        <v>0</v>
      </c>
      <c r="C265" s="11">
        <f>実行予算!D265</f>
        <v>0</v>
      </c>
      <c r="D265" s="26">
        <f>実行予算!E265</f>
        <v>0</v>
      </c>
      <c r="E265" s="12">
        <f>実行予算!F265</f>
        <v>0</v>
      </c>
      <c r="F265" s="56">
        <f>ROUNDUP(実行予算!G265/0.8,-2)</f>
        <v>0</v>
      </c>
      <c r="G265" s="59">
        <f t="shared" si="9"/>
        <v>0</v>
      </c>
      <c r="H265" s="17">
        <f>実行予算!I265</f>
        <v>0</v>
      </c>
    </row>
    <row r="266" spans="1:8" ht="20.100000000000001" customHeight="1">
      <c r="A266" s="10">
        <f>実行予算!B266</f>
        <v>0</v>
      </c>
      <c r="B266" s="11">
        <f>実行予算!C266</f>
        <v>0</v>
      </c>
      <c r="C266" s="11">
        <f>実行予算!D266</f>
        <v>0</v>
      </c>
      <c r="D266" s="26">
        <f>実行予算!E266</f>
        <v>0</v>
      </c>
      <c r="E266" s="12">
        <f>実行予算!F266</f>
        <v>0</v>
      </c>
      <c r="F266" s="56">
        <f>ROUNDUP(実行予算!G266/0.8,-2)</f>
        <v>0</v>
      </c>
      <c r="G266" s="59">
        <f t="shared" si="9"/>
        <v>0</v>
      </c>
      <c r="H266" s="17">
        <f>実行予算!I266</f>
        <v>0</v>
      </c>
    </row>
    <row r="267" spans="1:8" ht="20.100000000000001" customHeight="1">
      <c r="A267" s="10">
        <f>実行予算!B267</f>
        <v>0</v>
      </c>
      <c r="B267" s="11">
        <f>実行予算!C267</f>
        <v>0</v>
      </c>
      <c r="C267" s="11">
        <f>実行予算!D267</f>
        <v>0</v>
      </c>
      <c r="D267" s="26">
        <f>実行予算!E267</f>
        <v>0</v>
      </c>
      <c r="E267" s="12">
        <f>実行予算!F267</f>
        <v>0</v>
      </c>
      <c r="F267" s="56">
        <f>ROUNDUP(実行予算!G267/0.8,-2)</f>
        <v>0</v>
      </c>
      <c r="G267" s="59">
        <f t="shared" si="9"/>
        <v>0</v>
      </c>
      <c r="H267" s="17">
        <f>実行予算!I267</f>
        <v>0</v>
      </c>
    </row>
    <row r="268" spans="1:8" ht="20.100000000000001" customHeight="1">
      <c r="A268" s="10">
        <f>実行予算!B268</f>
        <v>0</v>
      </c>
      <c r="B268" s="11">
        <f>実行予算!C268</f>
        <v>0</v>
      </c>
      <c r="C268" s="11">
        <f>実行予算!D268</f>
        <v>0</v>
      </c>
      <c r="D268" s="26">
        <f>実行予算!E268</f>
        <v>0</v>
      </c>
      <c r="E268" s="12">
        <f>実行予算!F268</f>
        <v>0</v>
      </c>
      <c r="F268" s="56">
        <f>ROUNDUP(実行予算!G268/0.8,-2)</f>
        <v>0</v>
      </c>
      <c r="G268" s="59">
        <f t="shared" si="9"/>
        <v>0</v>
      </c>
      <c r="H268" s="17">
        <f>実行予算!I268</f>
        <v>0</v>
      </c>
    </row>
    <row r="269" spans="1:8" ht="20.100000000000001" customHeight="1">
      <c r="A269" s="10">
        <f>実行予算!B269</f>
        <v>0</v>
      </c>
      <c r="B269" s="11">
        <f>実行予算!C269</f>
        <v>0</v>
      </c>
      <c r="C269" s="11">
        <f>実行予算!D269</f>
        <v>0</v>
      </c>
      <c r="D269" s="26">
        <f>実行予算!E269</f>
        <v>0</v>
      </c>
      <c r="E269" s="12">
        <f>実行予算!F269</f>
        <v>0</v>
      </c>
      <c r="F269" s="56">
        <f>ROUNDUP(実行予算!G269/0.8,-2)</f>
        <v>0</v>
      </c>
      <c r="G269" s="59">
        <f t="shared" si="9"/>
        <v>0</v>
      </c>
      <c r="H269" s="17">
        <f>実行予算!I269</f>
        <v>0</v>
      </c>
    </row>
    <row r="270" spans="1:8" ht="20.100000000000001" customHeight="1" thickBot="1">
      <c r="A270" s="18"/>
      <c r="B270" s="19">
        <f>実行予算!C270</f>
        <v>0</v>
      </c>
      <c r="C270" s="57"/>
      <c r="D270" s="57"/>
      <c r="E270" s="20"/>
      <c r="F270" s="19" t="s">
        <v>21</v>
      </c>
      <c r="G270" s="68">
        <f>SUM(G247:G269)</f>
        <v>0</v>
      </c>
      <c r="H270" s="21"/>
    </row>
    <row r="271" spans="1:8" ht="20.100000000000001" customHeight="1" thickBot="1">
      <c r="A271" s="1"/>
      <c r="B271" s="2" t="s">
        <v>0</v>
      </c>
      <c r="C271" s="53"/>
      <c r="D271" s="53"/>
      <c r="E271" s="4"/>
      <c r="F271" s="3"/>
      <c r="G271" s="65"/>
      <c r="H271" s="5"/>
    </row>
    <row r="272" spans="1:8" ht="20.100000000000001" customHeight="1" thickBot="1">
      <c r="A272" s="7"/>
      <c r="B272" s="8" t="s">
        <v>1</v>
      </c>
      <c r="C272" s="54" t="s">
        <v>7</v>
      </c>
      <c r="D272" s="54" t="s">
        <v>2</v>
      </c>
      <c r="E272" s="8" t="s">
        <v>3</v>
      </c>
      <c r="F272" s="8" t="s">
        <v>4</v>
      </c>
      <c r="G272" s="66" t="s">
        <v>5</v>
      </c>
      <c r="H272" s="9" t="s">
        <v>6</v>
      </c>
    </row>
    <row r="273" spans="1:8" ht="20.100000000000001" customHeight="1">
      <c r="A273" s="10" t="s">
        <v>116</v>
      </c>
      <c r="B273" s="11">
        <f>実行予算!C273</f>
        <v>0</v>
      </c>
      <c r="C273" s="56">
        <f>実行予算!D273</f>
        <v>0</v>
      </c>
      <c r="D273" s="56">
        <f>実行予算!E273</f>
        <v>0</v>
      </c>
      <c r="E273" s="16">
        <f>実行予算!F273</f>
        <v>0</v>
      </c>
      <c r="F273" s="56">
        <f>ROUNDUP(実行予算!G273/0.8,-2)</f>
        <v>0</v>
      </c>
      <c r="G273" s="59">
        <f>D273*F273</f>
        <v>0</v>
      </c>
      <c r="H273" s="17">
        <f>実行予算!I273</f>
        <v>0</v>
      </c>
    </row>
    <row r="274" spans="1:8" ht="20.100000000000001" customHeight="1">
      <c r="A274" s="10">
        <f>実行予算!B274</f>
        <v>0</v>
      </c>
      <c r="B274" s="11">
        <f>実行予算!C274</f>
        <v>0</v>
      </c>
      <c r="C274" s="11">
        <f>実行予算!D274</f>
        <v>0</v>
      </c>
      <c r="D274" s="26">
        <f>実行予算!E274</f>
        <v>0</v>
      </c>
      <c r="E274" s="12">
        <f>実行予算!F274</f>
        <v>0</v>
      </c>
      <c r="F274" s="56">
        <f>ROUNDUP(実行予算!G274/0.8,-2)</f>
        <v>0</v>
      </c>
      <c r="G274" s="59">
        <f t="shared" ref="G274:G296" si="10">D274*F274</f>
        <v>0</v>
      </c>
      <c r="H274" s="17">
        <f>実行予算!I274</f>
        <v>0</v>
      </c>
    </row>
    <row r="275" spans="1:8" ht="20.100000000000001" customHeight="1">
      <c r="A275" s="10">
        <f>実行予算!B275</f>
        <v>0</v>
      </c>
      <c r="B275" s="11">
        <f>実行予算!C275</f>
        <v>0</v>
      </c>
      <c r="C275" s="11">
        <f>実行予算!D275</f>
        <v>0</v>
      </c>
      <c r="D275" s="26">
        <f>実行予算!E275</f>
        <v>0</v>
      </c>
      <c r="E275" s="12">
        <f>実行予算!F275</f>
        <v>0</v>
      </c>
      <c r="F275" s="56">
        <f>ROUNDUP(実行予算!G275/0.8,-2)</f>
        <v>0</v>
      </c>
      <c r="G275" s="59">
        <f t="shared" si="10"/>
        <v>0</v>
      </c>
      <c r="H275" s="17">
        <f>実行予算!I275</f>
        <v>0</v>
      </c>
    </row>
    <row r="276" spans="1:8" ht="20.100000000000001" customHeight="1">
      <c r="A276" s="10">
        <f>実行予算!B276</f>
        <v>0</v>
      </c>
      <c r="B276" s="11">
        <f>実行予算!C276</f>
        <v>0</v>
      </c>
      <c r="C276" s="11">
        <f>実行予算!D276</f>
        <v>0</v>
      </c>
      <c r="D276" s="26">
        <f>実行予算!E276</f>
        <v>0</v>
      </c>
      <c r="E276" s="12">
        <f>実行予算!F276</f>
        <v>0</v>
      </c>
      <c r="F276" s="56">
        <f>ROUNDUP(実行予算!G276/0.8,-2)</f>
        <v>0</v>
      </c>
      <c r="G276" s="59">
        <f t="shared" si="10"/>
        <v>0</v>
      </c>
      <c r="H276" s="17">
        <f>実行予算!I276</f>
        <v>0</v>
      </c>
    </row>
    <row r="277" spans="1:8" ht="20.100000000000001" customHeight="1">
      <c r="A277" s="10">
        <f>実行予算!B277</f>
        <v>0</v>
      </c>
      <c r="B277" s="11">
        <f>実行予算!C277</f>
        <v>0</v>
      </c>
      <c r="C277" s="11">
        <f>実行予算!D277</f>
        <v>0</v>
      </c>
      <c r="D277" s="26">
        <f>実行予算!E277</f>
        <v>0</v>
      </c>
      <c r="E277" s="12">
        <f>実行予算!F277</f>
        <v>0</v>
      </c>
      <c r="F277" s="56">
        <f>ROUNDUP(実行予算!G277/0.8,-2)</f>
        <v>0</v>
      </c>
      <c r="G277" s="59">
        <f t="shared" si="10"/>
        <v>0</v>
      </c>
      <c r="H277" s="17">
        <f>実行予算!I277</f>
        <v>0</v>
      </c>
    </row>
    <row r="278" spans="1:8" ht="20.100000000000001" customHeight="1">
      <c r="A278" s="10">
        <f>実行予算!B278</f>
        <v>0</v>
      </c>
      <c r="B278" s="11">
        <f>実行予算!C278</f>
        <v>0</v>
      </c>
      <c r="C278" s="11">
        <f>実行予算!D278</f>
        <v>0</v>
      </c>
      <c r="D278" s="26">
        <f>実行予算!E278</f>
        <v>0</v>
      </c>
      <c r="E278" s="12">
        <f>実行予算!F278</f>
        <v>0</v>
      </c>
      <c r="F278" s="56">
        <f>ROUNDUP(実行予算!G278/0.8,-2)</f>
        <v>0</v>
      </c>
      <c r="G278" s="59">
        <f t="shared" si="10"/>
        <v>0</v>
      </c>
      <c r="H278" s="17">
        <f>実行予算!I278</f>
        <v>0</v>
      </c>
    </row>
    <row r="279" spans="1:8" ht="20.100000000000001" customHeight="1">
      <c r="A279" s="10">
        <f>実行予算!B279</f>
        <v>0</v>
      </c>
      <c r="B279" s="11">
        <f>実行予算!C279</f>
        <v>0</v>
      </c>
      <c r="C279" s="11">
        <f>実行予算!D279</f>
        <v>0</v>
      </c>
      <c r="D279" s="26">
        <f>実行予算!E279</f>
        <v>0</v>
      </c>
      <c r="E279" s="12">
        <f>実行予算!F279</f>
        <v>0</v>
      </c>
      <c r="F279" s="56">
        <f>ROUNDUP(実行予算!G279/0.8,-2)</f>
        <v>0</v>
      </c>
      <c r="G279" s="59">
        <f t="shared" si="10"/>
        <v>0</v>
      </c>
      <c r="H279" s="17">
        <f>実行予算!I279</f>
        <v>0</v>
      </c>
    </row>
    <row r="280" spans="1:8" ht="20.100000000000001" customHeight="1">
      <c r="A280" s="10">
        <f>実行予算!B280</f>
        <v>0</v>
      </c>
      <c r="B280" s="11">
        <f>実行予算!C280</f>
        <v>0</v>
      </c>
      <c r="C280" s="11">
        <f>実行予算!D280</f>
        <v>0</v>
      </c>
      <c r="D280" s="26">
        <f>実行予算!E280</f>
        <v>0</v>
      </c>
      <c r="E280" s="12">
        <f>実行予算!F280</f>
        <v>0</v>
      </c>
      <c r="F280" s="56">
        <f>ROUNDUP(実行予算!G280/0.8,-2)</f>
        <v>0</v>
      </c>
      <c r="G280" s="59">
        <f t="shared" si="10"/>
        <v>0</v>
      </c>
      <c r="H280" s="17">
        <f>実行予算!I280</f>
        <v>0</v>
      </c>
    </row>
    <row r="281" spans="1:8" ht="20.100000000000001" customHeight="1">
      <c r="A281" s="10">
        <f>実行予算!B281</f>
        <v>0</v>
      </c>
      <c r="B281" s="11">
        <f>実行予算!C281</f>
        <v>0</v>
      </c>
      <c r="C281" s="11">
        <f>実行予算!D281</f>
        <v>0</v>
      </c>
      <c r="D281" s="26">
        <f>実行予算!E281</f>
        <v>0</v>
      </c>
      <c r="E281" s="12">
        <f>実行予算!F281</f>
        <v>0</v>
      </c>
      <c r="F281" s="56">
        <f>ROUNDUP(実行予算!G281/0.8,-2)</f>
        <v>0</v>
      </c>
      <c r="G281" s="59">
        <f t="shared" si="10"/>
        <v>0</v>
      </c>
      <c r="H281" s="17">
        <f>実行予算!I281</f>
        <v>0</v>
      </c>
    </row>
    <row r="282" spans="1:8" ht="20.100000000000001" customHeight="1">
      <c r="A282" s="10">
        <f>実行予算!B282</f>
        <v>0</v>
      </c>
      <c r="B282" s="11">
        <f>実行予算!C282</f>
        <v>0</v>
      </c>
      <c r="C282" s="11">
        <f>実行予算!D282</f>
        <v>0</v>
      </c>
      <c r="D282" s="26">
        <f>実行予算!E282</f>
        <v>0</v>
      </c>
      <c r="E282" s="12">
        <f>実行予算!F282</f>
        <v>0</v>
      </c>
      <c r="F282" s="56">
        <f>ROUNDUP(実行予算!G282/0.8,-2)</f>
        <v>0</v>
      </c>
      <c r="G282" s="59">
        <f t="shared" si="10"/>
        <v>0</v>
      </c>
      <c r="H282" s="17">
        <f>実行予算!I282</f>
        <v>0</v>
      </c>
    </row>
    <row r="283" spans="1:8" ht="20.100000000000001" customHeight="1">
      <c r="A283" s="10">
        <f>実行予算!B283</f>
        <v>0</v>
      </c>
      <c r="B283" s="11">
        <f>実行予算!C283</f>
        <v>0</v>
      </c>
      <c r="C283" s="11">
        <f>実行予算!D283</f>
        <v>0</v>
      </c>
      <c r="D283" s="26">
        <f>実行予算!E283</f>
        <v>0</v>
      </c>
      <c r="E283" s="12">
        <f>実行予算!F283</f>
        <v>0</v>
      </c>
      <c r="F283" s="56">
        <f>ROUNDUP(実行予算!G283/0.8,-2)</f>
        <v>0</v>
      </c>
      <c r="G283" s="59">
        <f t="shared" si="10"/>
        <v>0</v>
      </c>
      <c r="H283" s="17">
        <f>実行予算!I283</f>
        <v>0</v>
      </c>
    </row>
    <row r="284" spans="1:8" ht="20.100000000000001" customHeight="1">
      <c r="A284" s="10">
        <f>実行予算!B284</f>
        <v>0</v>
      </c>
      <c r="B284" s="11">
        <f>実行予算!C284</f>
        <v>0</v>
      </c>
      <c r="C284" s="11">
        <f>実行予算!D284</f>
        <v>0</v>
      </c>
      <c r="D284" s="26">
        <f>実行予算!E284</f>
        <v>0</v>
      </c>
      <c r="E284" s="12">
        <f>実行予算!F284</f>
        <v>0</v>
      </c>
      <c r="F284" s="56">
        <f>ROUNDUP(実行予算!G284/0.8,-2)</f>
        <v>0</v>
      </c>
      <c r="G284" s="59">
        <f t="shared" si="10"/>
        <v>0</v>
      </c>
      <c r="H284" s="17">
        <f>実行予算!I284</f>
        <v>0</v>
      </c>
    </row>
    <row r="285" spans="1:8" ht="20.100000000000001" customHeight="1">
      <c r="A285" s="10">
        <f>実行予算!B285</f>
        <v>0</v>
      </c>
      <c r="B285" s="11">
        <f>実行予算!C285</f>
        <v>0</v>
      </c>
      <c r="C285" s="11">
        <f>実行予算!D285</f>
        <v>0</v>
      </c>
      <c r="D285" s="26">
        <f>実行予算!E285</f>
        <v>0</v>
      </c>
      <c r="E285" s="12">
        <f>実行予算!F285</f>
        <v>0</v>
      </c>
      <c r="F285" s="56">
        <f>ROUNDUP(実行予算!G285/0.8,-2)</f>
        <v>0</v>
      </c>
      <c r="G285" s="59">
        <f t="shared" si="10"/>
        <v>0</v>
      </c>
      <c r="H285" s="17">
        <f>実行予算!I285</f>
        <v>0</v>
      </c>
    </row>
    <row r="286" spans="1:8" ht="20.100000000000001" customHeight="1">
      <c r="A286" s="10">
        <f>実行予算!B286</f>
        <v>0</v>
      </c>
      <c r="B286" s="11">
        <f>実行予算!C286</f>
        <v>0</v>
      </c>
      <c r="C286" s="11">
        <f>実行予算!D286</f>
        <v>0</v>
      </c>
      <c r="D286" s="26">
        <f>実行予算!E286</f>
        <v>0</v>
      </c>
      <c r="E286" s="12">
        <f>実行予算!F286</f>
        <v>0</v>
      </c>
      <c r="F286" s="56">
        <f>ROUNDUP(実行予算!G286/0.8,-2)</f>
        <v>0</v>
      </c>
      <c r="G286" s="59">
        <f t="shared" si="10"/>
        <v>0</v>
      </c>
      <c r="H286" s="17">
        <f>実行予算!I286</f>
        <v>0</v>
      </c>
    </row>
    <row r="287" spans="1:8" ht="20.100000000000001" customHeight="1">
      <c r="A287" s="10">
        <f>実行予算!B287</f>
        <v>0</v>
      </c>
      <c r="B287" s="11">
        <f>実行予算!C287</f>
        <v>0</v>
      </c>
      <c r="C287" s="11">
        <f>実行予算!D287</f>
        <v>0</v>
      </c>
      <c r="D287" s="26">
        <f>実行予算!E287</f>
        <v>0</v>
      </c>
      <c r="E287" s="12">
        <f>実行予算!F287</f>
        <v>0</v>
      </c>
      <c r="F287" s="56">
        <f>ROUNDUP(実行予算!G287/0.8,-2)</f>
        <v>0</v>
      </c>
      <c r="G287" s="59">
        <f t="shared" si="10"/>
        <v>0</v>
      </c>
      <c r="H287" s="17">
        <f>実行予算!I287</f>
        <v>0</v>
      </c>
    </row>
    <row r="288" spans="1:8" ht="20.100000000000001" customHeight="1">
      <c r="A288" s="10">
        <f>実行予算!B288</f>
        <v>0</v>
      </c>
      <c r="B288" s="11">
        <f>実行予算!C288</f>
        <v>0</v>
      </c>
      <c r="C288" s="11">
        <f>実行予算!D288</f>
        <v>0</v>
      </c>
      <c r="D288" s="26">
        <f>実行予算!E288</f>
        <v>0</v>
      </c>
      <c r="E288" s="12">
        <f>実行予算!F288</f>
        <v>0</v>
      </c>
      <c r="F288" s="56">
        <f>ROUNDUP(実行予算!G288/0.8,-2)</f>
        <v>0</v>
      </c>
      <c r="G288" s="59">
        <f t="shared" si="10"/>
        <v>0</v>
      </c>
      <c r="H288" s="17">
        <f>実行予算!I288</f>
        <v>0</v>
      </c>
    </row>
    <row r="289" spans="1:8" ht="20.100000000000001" customHeight="1">
      <c r="A289" s="10">
        <f>実行予算!B289</f>
        <v>0</v>
      </c>
      <c r="B289" s="11">
        <f>実行予算!C289</f>
        <v>0</v>
      </c>
      <c r="C289" s="11">
        <f>実行予算!D289</f>
        <v>0</v>
      </c>
      <c r="D289" s="26">
        <f>実行予算!E289</f>
        <v>0</v>
      </c>
      <c r="E289" s="12">
        <f>実行予算!F289</f>
        <v>0</v>
      </c>
      <c r="F289" s="56">
        <f>ROUNDUP(実行予算!G289/0.8,-2)</f>
        <v>0</v>
      </c>
      <c r="G289" s="59">
        <f t="shared" si="10"/>
        <v>0</v>
      </c>
      <c r="H289" s="17">
        <f>実行予算!I289</f>
        <v>0</v>
      </c>
    </row>
    <row r="290" spans="1:8" ht="20.100000000000001" customHeight="1">
      <c r="A290" s="10">
        <f>実行予算!B290</f>
        <v>0</v>
      </c>
      <c r="B290" s="11">
        <f>実行予算!C290</f>
        <v>0</v>
      </c>
      <c r="C290" s="11">
        <f>実行予算!D290</f>
        <v>0</v>
      </c>
      <c r="D290" s="26">
        <f>実行予算!E290</f>
        <v>0</v>
      </c>
      <c r="E290" s="12">
        <f>実行予算!F290</f>
        <v>0</v>
      </c>
      <c r="F290" s="56">
        <f>ROUNDUP(実行予算!G290/0.8,-2)</f>
        <v>0</v>
      </c>
      <c r="G290" s="59">
        <f t="shared" si="10"/>
        <v>0</v>
      </c>
      <c r="H290" s="17">
        <f>実行予算!I290</f>
        <v>0</v>
      </c>
    </row>
    <row r="291" spans="1:8" ht="20.100000000000001" customHeight="1">
      <c r="A291" s="10">
        <f>実行予算!B291</f>
        <v>0</v>
      </c>
      <c r="B291" s="11">
        <f>実行予算!C291</f>
        <v>0</v>
      </c>
      <c r="C291" s="11">
        <f>実行予算!D291</f>
        <v>0</v>
      </c>
      <c r="D291" s="26">
        <f>実行予算!E291</f>
        <v>0</v>
      </c>
      <c r="E291" s="12">
        <f>実行予算!F291</f>
        <v>0</v>
      </c>
      <c r="F291" s="56">
        <f>ROUNDUP(実行予算!G291/0.8,-2)</f>
        <v>0</v>
      </c>
      <c r="G291" s="59">
        <f t="shared" si="10"/>
        <v>0</v>
      </c>
      <c r="H291" s="17">
        <f>実行予算!I291</f>
        <v>0</v>
      </c>
    </row>
    <row r="292" spans="1:8" ht="20.100000000000001" customHeight="1">
      <c r="A292" s="10">
        <f>実行予算!B292</f>
        <v>0</v>
      </c>
      <c r="B292" s="11">
        <f>実行予算!C292</f>
        <v>0</v>
      </c>
      <c r="C292" s="11">
        <f>実行予算!D292</f>
        <v>0</v>
      </c>
      <c r="D292" s="26">
        <f>実行予算!E292</f>
        <v>0</v>
      </c>
      <c r="E292" s="12">
        <f>実行予算!F292</f>
        <v>0</v>
      </c>
      <c r="F292" s="56">
        <f>ROUNDUP(実行予算!G292/0.8,-2)</f>
        <v>0</v>
      </c>
      <c r="G292" s="59">
        <f t="shared" si="10"/>
        <v>0</v>
      </c>
      <c r="H292" s="17">
        <f>実行予算!I292</f>
        <v>0</v>
      </c>
    </row>
    <row r="293" spans="1:8" ht="20.100000000000001" customHeight="1">
      <c r="A293" s="10">
        <f>実行予算!B293</f>
        <v>0</v>
      </c>
      <c r="B293" s="11">
        <f>実行予算!C293</f>
        <v>0</v>
      </c>
      <c r="C293" s="11">
        <f>実行予算!D293</f>
        <v>0</v>
      </c>
      <c r="D293" s="26">
        <f>実行予算!E293</f>
        <v>0</v>
      </c>
      <c r="E293" s="12">
        <f>実行予算!F293</f>
        <v>0</v>
      </c>
      <c r="F293" s="56">
        <f>ROUNDUP(実行予算!G293/0.8,-2)</f>
        <v>0</v>
      </c>
      <c r="G293" s="59">
        <f t="shared" si="10"/>
        <v>0</v>
      </c>
      <c r="H293" s="17">
        <f>実行予算!I293</f>
        <v>0</v>
      </c>
    </row>
    <row r="294" spans="1:8" ht="20.100000000000001" customHeight="1">
      <c r="A294" s="10">
        <f>実行予算!B294</f>
        <v>0</v>
      </c>
      <c r="B294" s="11">
        <f>実行予算!C294</f>
        <v>0</v>
      </c>
      <c r="C294" s="11">
        <f>実行予算!D294</f>
        <v>0</v>
      </c>
      <c r="D294" s="26">
        <f>実行予算!E294</f>
        <v>0</v>
      </c>
      <c r="E294" s="12">
        <f>実行予算!F294</f>
        <v>0</v>
      </c>
      <c r="F294" s="56">
        <f>ROUNDUP(実行予算!G294/0.8,-2)</f>
        <v>0</v>
      </c>
      <c r="G294" s="59">
        <f t="shared" si="10"/>
        <v>0</v>
      </c>
      <c r="H294" s="17">
        <f>実行予算!I294</f>
        <v>0</v>
      </c>
    </row>
    <row r="295" spans="1:8" ht="20.100000000000001" customHeight="1">
      <c r="A295" s="10">
        <f>実行予算!B295</f>
        <v>0</v>
      </c>
      <c r="B295" s="11">
        <f>実行予算!C295</f>
        <v>0</v>
      </c>
      <c r="C295" s="11">
        <f>実行予算!D295</f>
        <v>0</v>
      </c>
      <c r="D295" s="26">
        <f>実行予算!E295</f>
        <v>0</v>
      </c>
      <c r="E295" s="12">
        <f>実行予算!F295</f>
        <v>0</v>
      </c>
      <c r="F295" s="56">
        <f>ROUNDUP(実行予算!G295/0.8,-2)</f>
        <v>0</v>
      </c>
      <c r="G295" s="59">
        <f t="shared" si="10"/>
        <v>0</v>
      </c>
      <c r="H295" s="17">
        <f>実行予算!I295</f>
        <v>0</v>
      </c>
    </row>
    <row r="296" spans="1:8" ht="20.100000000000001" customHeight="1">
      <c r="A296" s="10">
        <f>実行予算!B296</f>
        <v>0</v>
      </c>
      <c r="B296" s="11">
        <f>実行予算!C296</f>
        <v>0</v>
      </c>
      <c r="C296" s="11">
        <f>実行予算!D296</f>
        <v>0</v>
      </c>
      <c r="D296" s="26">
        <f>実行予算!E296</f>
        <v>0</v>
      </c>
      <c r="E296" s="12">
        <f>実行予算!F296</f>
        <v>0</v>
      </c>
      <c r="F296" s="56">
        <f>ROUNDUP(実行予算!G296/0.8,-2)</f>
        <v>0</v>
      </c>
      <c r="G296" s="59">
        <f t="shared" si="10"/>
        <v>0</v>
      </c>
      <c r="H296" s="17">
        <f>実行予算!I296</f>
        <v>0</v>
      </c>
    </row>
    <row r="297" spans="1:8" ht="20.100000000000001" customHeight="1" thickBot="1">
      <c r="A297" s="18"/>
      <c r="B297" s="19">
        <f>実行予算!C297</f>
        <v>0</v>
      </c>
      <c r="C297" s="57"/>
      <c r="D297" s="57">
        <f>実行予算!E297</f>
        <v>0</v>
      </c>
      <c r="E297" s="20">
        <f>実行予算!F297</f>
        <v>0</v>
      </c>
      <c r="F297" s="19" t="s">
        <v>21</v>
      </c>
      <c r="G297" s="68">
        <f>SUM(G273:G296)</f>
        <v>0</v>
      </c>
      <c r="H297" s="21"/>
    </row>
  </sheetData>
  <mergeCells count="1">
    <mergeCell ref="E28:F28"/>
  </mergeCells>
  <phoneticPr fontId="2"/>
  <printOptions horizontalCentered="1" verticalCentered="1"/>
  <pageMargins left="0.78740157480314965" right="0.62992125984251968" top="0.74803149606299213" bottom="0.51181102362204722" header="0.51181102362204722" footer="0.19685039370078741"/>
  <pageSetup paperSize="9" orientation="landscape" r:id="rId1"/>
  <headerFooter alignWithMargins="0">
    <oddFooter>&amp;C株式会社　オムラ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M297"/>
  <sheetViews>
    <sheetView showGridLines="0" showZeros="0" tabSelected="1" view="pageBreakPreview" topLeftCell="A40" zoomScaleNormal="75" zoomScaleSheetLayoutView="100" workbookViewId="0">
      <selection activeCell="F132" sqref="F132"/>
    </sheetView>
  </sheetViews>
  <sheetFormatPr defaultRowHeight="12"/>
  <cols>
    <col min="1" max="1" width="4.625" style="22" customWidth="1"/>
    <col min="2" max="2" width="34.75" style="6" customWidth="1"/>
    <col min="3" max="3" width="34.625" style="58" customWidth="1"/>
    <col min="4" max="4" width="9.75" style="58" customWidth="1"/>
    <col min="5" max="5" width="5.625" style="23" customWidth="1"/>
    <col min="6" max="6" width="10.625" style="6" customWidth="1"/>
    <col min="7" max="7" width="15.625" style="69" customWidth="1"/>
    <col min="8" max="8" width="18" style="144" customWidth="1"/>
    <col min="9" max="9" width="9" style="30"/>
    <col min="10" max="10" width="10.25" style="6" bestFit="1" customWidth="1"/>
    <col min="11" max="16384" width="9" style="6"/>
  </cols>
  <sheetData>
    <row r="1" spans="1:10" ht="20.100000000000001" hidden="1" customHeight="1" thickBot="1">
      <c r="A1" s="1"/>
      <c r="B1" s="2" t="s">
        <v>0</v>
      </c>
      <c r="C1" s="53"/>
      <c r="D1" s="53"/>
      <c r="E1" s="4"/>
      <c r="F1" s="3"/>
      <c r="G1" s="65"/>
      <c r="H1" s="5"/>
    </row>
    <row r="2" spans="1:10" ht="20.100000000000001" hidden="1" customHeight="1" thickBot="1">
      <c r="A2" s="7"/>
      <c r="B2" s="8" t="s">
        <v>1</v>
      </c>
      <c r="C2" s="54" t="s">
        <v>7</v>
      </c>
      <c r="D2" s="54" t="s">
        <v>2</v>
      </c>
      <c r="E2" s="8" t="s">
        <v>3</v>
      </c>
      <c r="F2" s="8" t="s">
        <v>4</v>
      </c>
      <c r="G2" s="66" t="s">
        <v>5</v>
      </c>
      <c r="H2" s="9" t="s">
        <v>6</v>
      </c>
    </row>
    <row r="3" spans="1:10" ht="20.100000000000001" hidden="1" customHeight="1">
      <c r="A3" s="10" t="str">
        <f>IF(B3="","",A30)</f>
        <v>①</v>
      </c>
      <c r="B3" s="11" t="str">
        <f>B30</f>
        <v>住宅設備</v>
      </c>
      <c r="C3" s="11"/>
      <c r="D3" s="26">
        <v>1</v>
      </c>
      <c r="E3" s="12" t="s">
        <v>25</v>
      </c>
      <c r="F3" s="56"/>
      <c r="G3" s="59">
        <f>IF(G54="","",G54)</f>
        <v>994500</v>
      </c>
      <c r="H3" s="17"/>
    </row>
    <row r="4" spans="1:10" ht="20.100000000000001" hidden="1" customHeight="1">
      <c r="A4" s="10" t="str">
        <f>IF(B4=0,"",A57)</f>
        <v>②</v>
      </c>
      <c r="B4" s="11" t="str">
        <f>B57</f>
        <v>給排水設備工事</v>
      </c>
      <c r="C4" s="11"/>
      <c r="D4" s="26">
        <v>1</v>
      </c>
      <c r="E4" s="12" t="s">
        <v>25</v>
      </c>
      <c r="F4" s="56"/>
      <c r="G4" s="59">
        <f>IF(G81="","",G81)</f>
        <v>258000</v>
      </c>
      <c r="H4" s="17"/>
    </row>
    <row r="5" spans="1:10" ht="20.100000000000001" hidden="1" customHeight="1">
      <c r="A5" s="10" t="str">
        <f>IF(B5=0,"",A84)</f>
        <v>③</v>
      </c>
      <c r="B5" s="11" t="str">
        <f>B84</f>
        <v>電気工事</v>
      </c>
      <c r="C5" s="11"/>
      <c r="D5" s="26">
        <v>1</v>
      </c>
      <c r="E5" s="12" t="s">
        <v>25</v>
      </c>
      <c r="F5" s="56"/>
      <c r="G5" s="59">
        <f>IF(G108="","",G108)</f>
        <v>116000</v>
      </c>
      <c r="H5" s="17"/>
    </row>
    <row r="6" spans="1:10" ht="20.100000000000001" hidden="1" customHeight="1">
      <c r="A6" s="10" t="str">
        <f>IF(B6=0,"",A111)</f>
        <v>④</v>
      </c>
      <c r="B6" s="11" t="str">
        <f>B111</f>
        <v>大工工事</v>
      </c>
      <c r="C6" s="11"/>
      <c r="D6" s="26"/>
      <c r="E6" s="12"/>
      <c r="F6" s="56"/>
      <c r="G6" s="59">
        <f>IF(G135="","",G135)</f>
        <v>229800</v>
      </c>
      <c r="H6" s="17"/>
    </row>
    <row r="7" spans="1:10" ht="20.100000000000001" hidden="1" customHeight="1">
      <c r="A7" s="10" t="str">
        <f>IF(B7=0,"",A138)</f>
        <v>⑤</v>
      </c>
      <c r="B7" s="11" t="str">
        <f>B138</f>
        <v>その他工事</v>
      </c>
      <c r="C7" s="11"/>
      <c r="D7" s="26"/>
      <c r="E7" s="12"/>
      <c r="F7" s="56"/>
      <c r="G7" s="59">
        <f>IF(G162="","",G162)</f>
        <v>139000</v>
      </c>
      <c r="H7" s="17"/>
    </row>
    <row r="8" spans="1:10" ht="20.100000000000001" hidden="1" customHeight="1">
      <c r="A8" s="10" t="str">
        <f>IF(B8=0,"",A165)</f>
        <v/>
      </c>
      <c r="B8" s="11">
        <f>B165</f>
        <v>0</v>
      </c>
      <c r="C8" s="11"/>
      <c r="D8" s="26"/>
      <c r="E8" s="12"/>
      <c r="F8" s="56"/>
      <c r="G8" s="59">
        <f>IF(G189="","",G189)</f>
        <v>0</v>
      </c>
      <c r="H8" s="17"/>
    </row>
    <row r="9" spans="1:10" ht="20.100000000000001" hidden="1" customHeight="1">
      <c r="A9" s="10" t="str">
        <f>IF(B9=0,"",A192)</f>
        <v/>
      </c>
      <c r="B9" s="11">
        <f>B192</f>
        <v>0</v>
      </c>
      <c r="C9" s="11"/>
      <c r="D9" s="26"/>
      <c r="E9" s="12"/>
      <c r="F9" s="56"/>
      <c r="G9" s="59">
        <f>IF(G216="","",G216)</f>
        <v>0</v>
      </c>
      <c r="H9" s="17"/>
      <c r="J9" s="102">
        <f>G27</f>
        <v>1737300</v>
      </c>
    </row>
    <row r="10" spans="1:10" ht="20.100000000000001" hidden="1" customHeight="1">
      <c r="A10" s="10" t="str">
        <f>IF(B10=0,"",A219)</f>
        <v/>
      </c>
      <c r="B10" s="11">
        <f>B219</f>
        <v>0</v>
      </c>
      <c r="C10" s="11"/>
      <c r="D10" s="26"/>
      <c r="E10" s="12"/>
      <c r="F10" s="56"/>
      <c r="G10" s="59">
        <f>IF(G243="","",G243)</f>
        <v>0</v>
      </c>
      <c r="H10" s="17">
        <f>実行予算!I10</f>
        <v>0</v>
      </c>
      <c r="J10" s="103">
        <f>実行予算!H27</f>
        <v>1191580</v>
      </c>
    </row>
    <row r="11" spans="1:10" ht="20.100000000000001" hidden="1" customHeight="1">
      <c r="A11" s="10" t="str">
        <f>IF(B11=0,"",A246)</f>
        <v/>
      </c>
      <c r="B11" s="105">
        <f>B246</f>
        <v>0</v>
      </c>
      <c r="C11" s="11"/>
      <c r="D11" s="26"/>
      <c r="E11" s="12"/>
      <c r="F11" s="56"/>
      <c r="G11" s="59">
        <f>IF(G270="","",G270)</f>
        <v>0</v>
      </c>
      <c r="H11" s="17">
        <f>実行予算!I11</f>
        <v>0</v>
      </c>
      <c r="J11" s="102">
        <f>J9-J10</f>
        <v>545720</v>
      </c>
    </row>
    <row r="12" spans="1:10" ht="20.100000000000001" hidden="1" customHeight="1">
      <c r="A12" s="10" t="str">
        <f>IF(B12=0,"",A273)</f>
        <v/>
      </c>
      <c r="B12" s="11">
        <f>B273</f>
        <v>0</v>
      </c>
      <c r="C12" s="11"/>
      <c r="D12" s="26">
        <f>実行予算!E12</f>
        <v>0</v>
      </c>
      <c r="E12" s="12">
        <f>実行予算!F12</f>
        <v>0</v>
      </c>
      <c r="F12" s="56">
        <f>ROUNDUP(実行予算!G12/0.8,-2)</f>
        <v>0</v>
      </c>
      <c r="G12" s="59">
        <f>IF(G297="","",G297)</f>
        <v>0</v>
      </c>
      <c r="H12" s="17">
        <f>実行予算!I12</f>
        <v>0</v>
      </c>
      <c r="J12" s="104">
        <f>J11/J9</f>
        <v>0.3141196108904622</v>
      </c>
    </row>
    <row r="13" spans="1:10" ht="20.100000000000001" hidden="1" customHeight="1">
      <c r="A13" s="10"/>
      <c r="B13" s="11"/>
      <c r="C13" s="11"/>
      <c r="D13" s="26">
        <f>実行予算!E13</f>
        <v>0</v>
      </c>
      <c r="E13" s="12">
        <f>実行予算!F13</f>
        <v>0</v>
      </c>
      <c r="F13" s="56">
        <f>ROUNDUP(実行予算!G13/0.8,-2)</f>
        <v>0</v>
      </c>
      <c r="G13" s="59"/>
      <c r="H13" s="17">
        <f>実行予算!I13</f>
        <v>0</v>
      </c>
    </row>
    <row r="14" spans="1:10" ht="20.100000000000001" hidden="1" customHeight="1">
      <c r="A14" s="10"/>
      <c r="B14" s="11"/>
      <c r="C14" s="11"/>
      <c r="D14" s="26">
        <f>実行予算!E14</f>
        <v>0</v>
      </c>
      <c r="E14" s="12">
        <f>実行予算!F14</f>
        <v>0</v>
      </c>
      <c r="F14" s="56">
        <f>ROUNDUP(実行予算!G14/0.8,-2)</f>
        <v>0</v>
      </c>
      <c r="G14" s="59"/>
      <c r="H14" s="17">
        <f>実行予算!I14</f>
        <v>0</v>
      </c>
    </row>
    <row r="15" spans="1:10" ht="20.100000000000001" hidden="1" customHeight="1">
      <c r="A15" s="10"/>
      <c r="B15" s="11"/>
      <c r="C15" s="11"/>
      <c r="D15" s="26">
        <f>実行予算!E15</f>
        <v>0</v>
      </c>
      <c r="E15" s="12">
        <f>実行予算!F15</f>
        <v>0</v>
      </c>
      <c r="F15" s="56">
        <f>ROUNDUP(実行予算!G15/0.8,-2)</f>
        <v>0</v>
      </c>
      <c r="G15" s="59"/>
      <c r="H15" s="17">
        <f>実行予算!I15</f>
        <v>0</v>
      </c>
    </row>
    <row r="16" spans="1:10" ht="20.100000000000001" hidden="1" customHeight="1">
      <c r="A16" s="10"/>
      <c r="B16" s="11"/>
      <c r="C16" s="11"/>
      <c r="D16" s="26">
        <f>実行予算!E16</f>
        <v>0</v>
      </c>
      <c r="E16" s="12">
        <f>実行予算!F16</f>
        <v>0</v>
      </c>
      <c r="F16" s="56">
        <f>ROUNDUP(実行予算!G16/0.8,-2)</f>
        <v>0</v>
      </c>
      <c r="G16" s="59"/>
      <c r="H16" s="17">
        <f>実行予算!I16</f>
        <v>0</v>
      </c>
    </row>
    <row r="17" spans="1:8" ht="20.100000000000001" hidden="1" customHeight="1">
      <c r="A17" s="10"/>
      <c r="B17" s="11"/>
      <c r="C17" s="11"/>
      <c r="D17" s="26">
        <f>実行予算!E17</f>
        <v>0</v>
      </c>
      <c r="E17" s="12">
        <f>実行予算!F17</f>
        <v>0</v>
      </c>
      <c r="F17" s="56">
        <f>ROUNDUP(実行予算!G17/0.8,-2)</f>
        <v>0</v>
      </c>
      <c r="G17" s="59"/>
      <c r="H17" s="17">
        <f>実行予算!I17</f>
        <v>0</v>
      </c>
    </row>
    <row r="18" spans="1:8" ht="20.100000000000001" hidden="1" customHeight="1">
      <c r="A18" s="10"/>
      <c r="B18" s="11"/>
      <c r="C18" s="11"/>
      <c r="D18" s="26">
        <f>実行予算!E18</f>
        <v>0</v>
      </c>
      <c r="E18" s="12">
        <f>実行予算!F18</f>
        <v>0</v>
      </c>
      <c r="F18" s="56">
        <f>ROUNDUP(実行予算!G18/0.8,-2)</f>
        <v>0</v>
      </c>
      <c r="G18" s="59"/>
      <c r="H18" s="17">
        <f>実行予算!I18</f>
        <v>0</v>
      </c>
    </row>
    <row r="19" spans="1:8" ht="20.100000000000001" hidden="1" customHeight="1">
      <c r="A19" s="10"/>
      <c r="B19" s="11"/>
      <c r="C19" s="11"/>
      <c r="D19" s="26">
        <f>実行予算!E19</f>
        <v>0</v>
      </c>
      <c r="E19" s="12">
        <f>実行予算!F19</f>
        <v>0</v>
      </c>
      <c r="F19" s="56">
        <f>ROUNDUP(実行予算!G19/0.8,-2)</f>
        <v>0</v>
      </c>
      <c r="G19" s="59"/>
      <c r="H19" s="17">
        <f>実行予算!I19</f>
        <v>0</v>
      </c>
    </row>
    <row r="20" spans="1:8" ht="20.100000000000001" hidden="1" customHeight="1">
      <c r="A20" s="10"/>
      <c r="B20" s="11"/>
      <c r="C20" s="11"/>
      <c r="D20" s="26">
        <f>実行予算!E20</f>
        <v>0</v>
      </c>
      <c r="E20" s="12">
        <f>実行予算!F20</f>
        <v>0</v>
      </c>
      <c r="F20" s="56">
        <f>ROUNDUP(実行予算!G20/0.8,-2)</f>
        <v>0</v>
      </c>
      <c r="G20" s="59"/>
      <c r="H20" s="17">
        <f>実行予算!I20</f>
        <v>0</v>
      </c>
    </row>
    <row r="21" spans="1:8" ht="20.100000000000001" hidden="1" customHeight="1">
      <c r="A21" s="10"/>
      <c r="B21" s="11"/>
      <c r="C21" s="11"/>
      <c r="D21" s="26">
        <f>実行予算!E21</f>
        <v>0</v>
      </c>
      <c r="E21" s="12">
        <f>実行予算!F21</f>
        <v>0</v>
      </c>
      <c r="F21" s="56">
        <f>ROUNDUP(実行予算!G21/0.8,-2)</f>
        <v>0</v>
      </c>
      <c r="G21" s="59"/>
      <c r="H21" s="17">
        <f>実行予算!I21</f>
        <v>0</v>
      </c>
    </row>
    <row r="22" spans="1:8" ht="20.100000000000001" hidden="1" customHeight="1">
      <c r="A22" s="10"/>
      <c r="B22" s="11"/>
      <c r="C22" s="11"/>
      <c r="D22" s="26">
        <f>実行予算!E22</f>
        <v>0</v>
      </c>
      <c r="E22" s="12">
        <f>実行予算!F22</f>
        <v>0</v>
      </c>
      <c r="F22" s="56">
        <f>ROUNDUP(実行予算!G22/0.8,-2)</f>
        <v>0</v>
      </c>
      <c r="G22" s="59"/>
      <c r="H22" s="17">
        <f>実行予算!I22</f>
        <v>0</v>
      </c>
    </row>
    <row r="23" spans="1:8" ht="20.100000000000001" hidden="1" customHeight="1">
      <c r="A23" s="10"/>
      <c r="B23" s="11"/>
      <c r="C23" s="11"/>
      <c r="D23" s="26">
        <f>実行予算!E23</f>
        <v>0</v>
      </c>
      <c r="E23" s="12">
        <f>実行予算!F23</f>
        <v>0</v>
      </c>
      <c r="F23" s="56">
        <f>ROUNDUP(実行予算!G23/0.8,-2)</f>
        <v>0</v>
      </c>
      <c r="G23" s="59"/>
      <c r="H23" s="17">
        <f>実行予算!I23</f>
        <v>0</v>
      </c>
    </row>
    <row r="24" spans="1:8" ht="20.100000000000001" hidden="1" customHeight="1">
      <c r="A24" s="10"/>
      <c r="B24" s="11"/>
      <c r="C24" s="11"/>
      <c r="D24" s="26">
        <f>実行予算!E24</f>
        <v>0</v>
      </c>
      <c r="E24" s="12">
        <f>実行予算!F24</f>
        <v>0</v>
      </c>
      <c r="F24" s="56">
        <f>ROUNDUP(実行予算!G24/0.8,-2)</f>
        <v>0</v>
      </c>
      <c r="G24" s="59"/>
      <c r="H24" s="17">
        <f>実行予算!I24</f>
        <v>0</v>
      </c>
    </row>
    <row r="25" spans="1:8" ht="20.100000000000001" hidden="1" customHeight="1">
      <c r="A25" s="10"/>
      <c r="B25" s="11"/>
      <c r="C25" s="11"/>
      <c r="D25" s="26">
        <f>実行予算!E25</f>
        <v>0</v>
      </c>
      <c r="E25" s="12">
        <f>実行予算!F25</f>
        <v>0</v>
      </c>
      <c r="F25" s="56">
        <f>ROUNDUP(実行予算!G25/0.8,-2)</f>
        <v>0</v>
      </c>
      <c r="G25" s="59"/>
      <c r="H25" s="17">
        <f>実行予算!I25</f>
        <v>0</v>
      </c>
    </row>
    <row r="26" spans="1:8" ht="20.100000000000001" hidden="1" customHeight="1">
      <c r="A26" s="10"/>
      <c r="B26" s="11"/>
      <c r="C26" s="11"/>
      <c r="D26" s="26">
        <f>実行予算!E26</f>
        <v>0</v>
      </c>
      <c r="E26" s="12">
        <f>実行予算!F26</f>
        <v>0</v>
      </c>
      <c r="F26" s="56">
        <f>ROUNDUP(実行予算!G26/0.8,-2)</f>
        <v>0</v>
      </c>
      <c r="G26" s="59"/>
      <c r="H26" s="17">
        <f>実行予算!I26</f>
        <v>0</v>
      </c>
    </row>
    <row r="27" spans="1:8" ht="20.100000000000001" hidden="1" customHeight="1" thickBot="1">
      <c r="A27" s="18"/>
      <c r="B27" s="19"/>
      <c r="C27" s="19"/>
      <c r="D27" s="28">
        <f>実行予算!E27</f>
        <v>0</v>
      </c>
      <c r="E27" s="20">
        <f>実行予算!F27</f>
        <v>0</v>
      </c>
      <c r="F27" s="57"/>
      <c r="G27" s="68">
        <f>SUM(G3:G26)</f>
        <v>1737300</v>
      </c>
      <c r="H27" s="21">
        <f>実行予算!I27</f>
        <v>0</v>
      </c>
    </row>
    <row r="28" spans="1:8" ht="20.100000000000001" customHeight="1" thickBot="1">
      <c r="A28" s="1"/>
      <c r="B28" s="2" t="s">
        <v>0</v>
      </c>
      <c r="C28" s="53"/>
      <c r="D28" s="53"/>
      <c r="E28" s="4"/>
      <c r="F28" s="3"/>
      <c r="G28" s="65"/>
      <c r="H28" s="5"/>
    </row>
    <row r="29" spans="1:8" ht="20.100000000000001" customHeight="1" thickBot="1">
      <c r="A29" s="7"/>
      <c r="B29" s="8" t="s">
        <v>1</v>
      </c>
      <c r="C29" s="54" t="s">
        <v>7</v>
      </c>
      <c r="D29" s="54" t="s">
        <v>2</v>
      </c>
      <c r="E29" s="8" t="s">
        <v>3</v>
      </c>
      <c r="F29" s="8" t="s">
        <v>4</v>
      </c>
      <c r="G29" s="66" t="s">
        <v>5</v>
      </c>
      <c r="H29" s="9" t="s">
        <v>6</v>
      </c>
    </row>
    <row r="30" spans="1:8" ht="20.100000000000001" customHeight="1">
      <c r="A30" s="10" t="s">
        <v>120</v>
      </c>
      <c r="B30" s="11" t="str">
        <f>原価!B30</f>
        <v>住宅設備</v>
      </c>
      <c r="C30" s="11">
        <f>原価!C30</f>
        <v>0</v>
      </c>
      <c r="D30" s="26">
        <f>原価!D30</f>
        <v>0</v>
      </c>
      <c r="E30" s="12">
        <f>原価!E30</f>
        <v>0</v>
      </c>
      <c r="F30" s="56">
        <f>SUM(原価!F30/0.8)</f>
        <v>0</v>
      </c>
      <c r="G30" s="59"/>
      <c r="H30" s="142">
        <f>原価!H30</f>
        <v>0</v>
      </c>
    </row>
    <row r="31" spans="1:8" ht="20.100000000000001" customHeight="1">
      <c r="A31" s="10"/>
      <c r="B31" s="11" t="s">
        <v>188</v>
      </c>
      <c r="C31" s="11" t="s">
        <v>190</v>
      </c>
      <c r="D31" s="26">
        <v>1</v>
      </c>
      <c r="E31" s="12" t="s">
        <v>191</v>
      </c>
      <c r="F31" s="56">
        <v>714000</v>
      </c>
      <c r="G31" s="59">
        <f>D31*F31</f>
        <v>714000</v>
      </c>
      <c r="H31" s="142" t="s">
        <v>192</v>
      </c>
    </row>
    <row r="32" spans="1:8" ht="20.100000000000001" customHeight="1">
      <c r="A32" s="10"/>
      <c r="B32" s="11">
        <f>原価!B32</f>
        <v>0</v>
      </c>
      <c r="C32" s="11" t="s">
        <v>193</v>
      </c>
      <c r="D32" s="26">
        <v>1</v>
      </c>
      <c r="E32" s="12" t="s">
        <v>191</v>
      </c>
      <c r="F32" s="56">
        <v>118000</v>
      </c>
      <c r="G32" s="59">
        <f>D32*F32</f>
        <v>118000</v>
      </c>
      <c r="H32" s="142">
        <f>原価!H32</f>
        <v>0</v>
      </c>
    </row>
    <row r="33" spans="1:8" ht="20.100000000000001" customHeight="1">
      <c r="A33" s="10"/>
      <c r="B33" s="11">
        <f>原価!B33</f>
        <v>0</v>
      </c>
      <c r="C33" s="11">
        <f>原価!C33</f>
        <v>0</v>
      </c>
      <c r="D33" s="26">
        <f>原価!D33</f>
        <v>0</v>
      </c>
      <c r="E33" s="12">
        <f>原価!E33</f>
        <v>0</v>
      </c>
      <c r="F33" s="56">
        <f>SUM(原価!F33/0.75)</f>
        <v>0</v>
      </c>
      <c r="G33" s="59">
        <f t="shared" ref="G33:G53" si="0">D33*F33</f>
        <v>0</v>
      </c>
      <c r="H33" s="142">
        <f>原価!H33</f>
        <v>0</v>
      </c>
    </row>
    <row r="34" spans="1:8" ht="20.100000000000001" customHeight="1">
      <c r="A34" s="10"/>
      <c r="B34" s="11">
        <f>原価!B34</f>
        <v>0</v>
      </c>
      <c r="C34" s="11">
        <f>原価!C34</f>
        <v>0</v>
      </c>
      <c r="D34" s="26">
        <f>原価!D34</f>
        <v>0</v>
      </c>
      <c r="E34" s="12">
        <f>原価!E34</f>
        <v>0</v>
      </c>
      <c r="F34" s="56">
        <f>SUM(原価!F34/0.75)</f>
        <v>0</v>
      </c>
      <c r="G34" s="59">
        <f t="shared" si="0"/>
        <v>0</v>
      </c>
      <c r="H34" s="142">
        <f>原価!H34</f>
        <v>0</v>
      </c>
    </row>
    <row r="35" spans="1:8" ht="20.100000000000001" customHeight="1">
      <c r="A35" s="10"/>
      <c r="B35" s="11">
        <f>原価!B35</f>
        <v>0</v>
      </c>
      <c r="C35" s="11">
        <f>原価!C35</f>
        <v>0</v>
      </c>
      <c r="D35" s="26">
        <f>原価!D35</f>
        <v>0</v>
      </c>
      <c r="E35" s="12">
        <f>原価!E35</f>
        <v>0</v>
      </c>
      <c r="F35" s="56">
        <f>SUM(原価!F35/0.75)</f>
        <v>0</v>
      </c>
      <c r="G35" s="59">
        <f t="shared" si="0"/>
        <v>0</v>
      </c>
      <c r="H35" s="142">
        <f>原価!H35</f>
        <v>0</v>
      </c>
    </row>
    <row r="36" spans="1:8" ht="20.100000000000001" customHeight="1">
      <c r="A36" s="10"/>
      <c r="B36" s="11" t="str">
        <f>原価!B36</f>
        <v>洗面化粧台</v>
      </c>
      <c r="C36" s="11" t="str">
        <f>原価!C36</f>
        <v>タカラスタンダード　ファミーユ</v>
      </c>
      <c r="D36" s="26">
        <f>原価!D36</f>
        <v>1</v>
      </c>
      <c r="E36" s="12" t="str">
        <f>原価!E36</f>
        <v>式</v>
      </c>
      <c r="F36" s="56">
        <v>124500</v>
      </c>
      <c r="G36" s="59">
        <f t="shared" si="0"/>
        <v>124500</v>
      </c>
      <c r="H36" s="142" t="str">
        <f>原価!H36</f>
        <v>定価　155,000</v>
      </c>
    </row>
    <row r="37" spans="1:8" ht="20.100000000000001" customHeight="1">
      <c r="A37" s="10"/>
      <c r="B37" s="11">
        <f>原価!B37</f>
        <v>0</v>
      </c>
      <c r="C37" s="11" t="s">
        <v>193</v>
      </c>
      <c r="D37" s="26">
        <f>原価!D37</f>
        <v>1</v>
      </c>
      <c r="E37" s="12" t="str">
        <f>原価!E37</f>
        <v>式</v>
      </c>
      <c r="F37" s="56">
        <v>38000</v>
      </c>
      <c r="G37" s="59">
        <f t="shared" si="0"/>
        <v>38000</v>
      </c>
      <c r="H37" s="142">
        <f>原価!H37</f>
        <v>0</v>
      </c>
    </row>
    <row r="38" spans="1:8" ht="20.100000000000001" customHeight="1">
      <c r="A38" s="10"/>
      <c r="B38" s="11">
        <f>原価!B38</f>
        <v>0</v>
      </c>
      <c r="C38" s="11">
        <f>原価!C38</f>
        <v>0</v>
      </c>
      <c r="D38" s="26">
        <f>原価!D38</f>
        <v>0</v>
      </c>
      <c r="E38" s="12">
        <f>原価!E38</f>
        <v>0</v>
      </c>
      <c r="F38" s="56">
        <f>SUM(原価!F38/0.75)</f>
        <v>0</v>
      </c>
      <c r="G38" s="59">
        <f t="shared" si="0"/>
        <v>0</v>
      </c>
      <c r="H38" s="142">
        <f>原価!H38</f>
        <v>0</v>
      </c>
    </row>
    <row r="39" spans="1:8" ht="20.100000000000001" customHeight="1">
      <c r="A39" s="10"/>
      <c r="B39" s="11">
        <f>原価!B39</f>
        <v>0</v>
      </c>
      <c r="C39" s="11">
        <f>原価!C39</f>
        <v>0</v>
      </c>
      <c r="D39" s="26">
        <f>原価!D39</f>
        <v>0</v>
      </c>
      <c r="E39" s="12">
        <f>原価!E39</f>
        <v>0</v>
      </c>
      <c r="F39" s="56">
        <f>SUM(原価!F39/0.75)</f>
        <v>0</v>
      </c>
      <c r="G39" s="59">
        <f t="shared" si="0"/>
        <v>0</v>
      </c>
      <c r="H39" s="142">
        <f>原価!H39</f>
        <v>0</v>
      </c>
    </row>
    <row r="40" spans="1:8" ht="20.100000000000001" customHeight="1">
      <c r="A40" s="10"/>
      <c r="B40" s="11">
        <f>原価!B40</f>
        <v>0</v>
      </c>
      <c r="C40" s="11">
        <f>原価!C40</f>
        <v>0</v>
      </c>
      <c r="D40" s="26">
        <f>原価!D40</f>
        <v>0</v>
      </c>
      <c r="E40" s="12">
        <f>原価!E40</f>
        <v>0</v>
      </c>
      <c r="F40" s="56">
        <f>SUM(原価!F40/0.75)</f>
        <v>0</v>
      </c>
      <c r="G40" s="59">
        <f t="shared" si="0"/>
        <v>0</v>
      </c>
      <c r="H40" s="142">
        <f>原価!H40</f>
        <v>0</v>
      </c>
    </row>
    <row r="41" spans="1:8" ht="20.100000000000001" customHeight="1">
      <c r="A41" s="10"/>
      <c r="B41" s="11">
        <f>原価!B41</f>
        <v>0</v>
      </c>
      <c r="C41" s="11">
        <f>原価!C41</f>
        <v>0</v>
      </c>
      <c r="D41" s="26">
        <f>原価!D41</f>
        <v>0</v>
      </c>
      <c r="E41" s="12">
        <f>原価!E41</f>
        <v>0</v>
      </c>
      <c r="F41" s="56">
        <f>SUM(原価!F41/0.75)</f>
        <v>0</v>
      </c>
      <c r="G41" s="59">
        <f t="shared" si="0"/>
        <v>0</v>
      </c>
      <c r="H41" s="142">
        <f>原価!H41</f>
        <v>0</v>
      </c>
    </row>
    <row r="42" spans="1:8" ht="20.100000000000001" customHeight="1">
      <c r="A42" s="10"/>
      <c r="B42" s="11">
        <f>原価!B42</f>
        <v>0</v>
      </c>
      <c r="C42" s="11">
        <f>原価!C42</f>
        <v>0</v>
      </c>
      <c r="D42" s="26">
        <f>原価!D42</f>
        <v>0</v>
      </c>
      <c r="E42" s="12">
        <f>原価!E42</f>
        <v>0</v>
      </c>
      <c r="F42" s="56">
        <f>SUM(原価!F42/0.75)</f>
        <v>0</v>
      </c>
      <c r="G42" s="59">
        <f t="shared" si="0"/>
        <v>0</v>
      </c>
      <c r="H42" s="142">
        <f>原価!H42</f>
        <v>0</v>
      </c>
    </row>
    <row r="43" spans="1:8" ht="20.100000000000001" customHeight="1">
      <c r="A43" s="10"/>
      <c r="B43" s="11">
        <f>原価!B43</f>
        <v>0</v>
      </c>
      <c r="C43" s="11">
        <f>原価!C43</f>
        <v>0</v>
      </c>
      <c r="D43" s="26">
        <f>原価!D43</f>
        <v>0</v>
      </c>
      <c r="E43" s="12">
        <f>原価!E43</f>
        <v>0</v>
      </c>
      <c r="F43" s="56">
        <f>SUM(原価!F43/0.75)</f>
        <v>0</v>
      </c>
      <c r="G43" s="59">
        <f t="shared" si="0"/>
        <v>0</v>
      </c>
      <c r="H43" s="142">
        <f>原価!H43</f>
        <v>0</v>
      </c>
    </row>
    <row r="44" spans="1:8" ht="20.100000000000001" customHeight="1">
      <c r="A44" s="10"/>
      <c r="B44" s="11">
        <f>原価!B44</f>
        <v>0</v>
      </c>
      <c r="C44" s="11">
        <f>原価!C44</f>
        <v>0</v>
      </c>
      <c r="D44" s="26">
        <f>原価!D44</f>
        <v>0</v>
      </c>
      <c r="E44" s="12">
        <f>原価!E44</f>
        <v>0</v>
      </c>
      <c r="F44" s="56">
        <f>SUM(原価!F44/0.75)</f>
        <v>0</v>
      </c>
      <c r="G44" s="59">
        <f t="shared" si="0"/>
        <v>0</v>
      </c>
      <c r="H44" s="142">
        <f>原価!H44</f>
        <v>0</v>
      </c>
    </row>
    <row r="45" spans="1:8" ht="20.100000000000001" customHeight="1">
      <c r="A45" s="10"/>
      <c r="B45" s="11">
        <f>原価!B45</f>
        <v>0</v>
      </c>
      <c r="C45" s="11">
        <f>原価!C45</f>
        <v>0</v>
      </c>
      <c r="D45" s="26">
        <f>原価!D45</f>
        <v>0</v>
      </c>
      <c r="E45" s="12">
        <f>原価!E45</f>
        <v>0</v>
      </c>
      <c r="F45" s="56">
        <f>SUM(原価!F45/0.75)</f>
        <v>0</v>
      </c>
      <c r="G45" s="59">
        <f t="shared" si="0"/>
        <v>0</v>
      </c>
      <c r="H45" s="142">
        <f>原価!H45</f>
        <v>0</v>
      </c>
    </row>
    <row r="46" spans="1:8" ht="20.100000000000001" customHeight="1">
      <c r="A46" s="10"/>
      <c r="B46" s="11">
        <f>原価!B46</f>
        <v>0</v>
      </c>
      <c r="C46" s="11">
        <f>原価!C46</f>
        <v>0</v>
      </c>
      <c r="D46" s="26">
        <f>原価!D46</f>
        <v>0</v>
      </c>
      <c r="E46" s="12">
        <f>原価!E46</f>
        <v>0</v>
      </c>
      <c r="F46" s="56">
        <f>SUM(原価!F46/0.75)</f>
        <v>0</v>
      </c>
      <c r="G46" s="59">
        <f t="shared" si="0"/>
        <v>0</v>
      </c>
      <c r="H46" s="142">
        <f>原価!H46</f>
        <v>0</v>
      </c>
    </row>
    <row r="47" spans="1:8" ht="20.100000000000001" customHeight="1">
      <c r="A47" s="10"/>
      <c r="B47" s="11">
        <f>原価!B47</f>
        <v>0</v>
      </c>
      <c r="C47" s="11">
        <f>原価!C47</f>
        <v>0</v>
      </c>
      <c r="D47" s="26">
        <f>原価!D47</f>
        <v>0</v>
      </c>
      <c r="E47" s="12">
        <f>原価!E47</f>
        <v>0</v>
      </c>
      <c r="F47" s="56">
        <f>SUM(原価!F47/0.75)</f>
        <v>0</v>
      </c>
      <c r="G47" s="59">
        <f t="shared" si="0"/>
        <v>0</v>
      </c>
      <c r="H47" s="142">
        <f>原価!H47</f>
        <v>0</v>
      </c>
    </row>
    <row r="48" spans="1:8" ht="20.100000000000001" customHeight="1">
      <c r="A48" s="10">
        <f>実行予算!B48</f>
        <v>0</v>
      </c>
      <c r="B48" s="11">
        <f>原価!B48</f>
        <v>0</v>
      </c>
      <c r="C48" s="11">
        <f>原価!C48</f>
        <v>0</v>
      </c>
      <c r="D48" s="26">
        <f>原価!D48</f>
        <v>0</v>
      </c>
      <c r="E48" s="12">
        <f>原価!E48</f>
        <v>0</v>
      </c>
      <c r="F48" s="56">
        <f>SUM(原価!F48/0.75)</f>
        <v>0</v>
      </c>
      <c r="G48" s="59">
        <f t="shared" si="0"/>
        <v>0</v>
      </c>
      <c r="H48" s="142">
        <f>原価!H48</f>
        <v>0</v>
      </c>
    </row>
    <row r="49" spans="1:8" ht="20.100000000000001" customHeight="1">
      <c r="A49" s="10">
        <f>実行予算!B49</f>
        <v>0</v>
      </c>
      <c r="B49" s="11">
        <f>原価!B49</f>
        <v>0</v>
      </c>
      <c r="C49" s="11">
        <f>原価!C49</f>
        <v>0</v>
      </c>
      <c r="D49" s="26">
        <f>原価!D49</f>
        <v>0</v>
      </c>
      <c r="E49" s="12">
        <f>原価!E49</f>
        <v>0</v>
      </c>
      <c r="F49" s="56">
        <f>SUM(原価!F49/0.75)</f>
        <v>0</v>
      </c>
      <c r="G49" s="59">
        <f t="shared" si="0"/>
        <v>0</v>
      </c>
      <c r="H49" s="142">
        <f>原価!H49</f>
        <v>0</v>
      </c>
    </row>
    <row r="50" spans="1:8" ht="20.100000000000001" customHeight="1">
      <c r="A50" s="10">
        <f>実行予算!B50</f>
        <v>0</v>
      </c>
      <c r="B50" s="11">
        <f>原価!B50</f>
        <v>0</v>
      </c>
      <c r="C50" s="11">
        <f>原価!C50</f>
        <v>0</v>
      </c>
      <c r="D50" s="26">
        <f>原価!D50</f>
        <v>0</v>
      </c>
      <c r="E50" s="12">
        <f>原価!E50</f>
        <v>0</v>
      </c>
      <c r="F50" s="56">
        <f>SUM(原価!F50/0.75)</f>
        <v>0</v>
      </c>
      <c r="G50" s="59">
        <f t="shared" si="0"/>
        <v>0</v>
      </c>
      <c r="H50" s="142">
        <f>原価!H50</f>
        <v>0</v>
      </c>
    </row>
    <row r="51" spans="1:8" ht="20.100000000000001" customHeight="1">
      <c r="A51" s="10">
        <f>実行予算!B51</f>
        <v>0</v>
      </c>
      <c r="B51" s="11">
        <f>原価!B51</f>
        <v>0</v>
      </c>
      <c r="C51" s="11">
        <f>原価!C51</f>
        <v>0</v>
      </c>
      <c r="D51" s="26">
        <f>原価!D51</f>
        <v>0</v>
      </c>
      <c r="E51" s="12">
        <f>原価!E51</f>
        <v>0</v>
      </c>
      <c r="F51" s="56">
        <f>SUM(原価!F51/0.75)</f>
        <v>0</v>
      </c>
      <c r="G51" s="59">
        <f t="shared" si="0"/>
        <v>0</v>
      </c>
      <c r="H51" s="142">
        <f>原価!H51</f>
        <v>0</v>
      </c>
    </row>
    <row r="52" spans="1:8" ht="20.100000000000001" customHeight="1">
      <c r="A52" s="10">
        <f>実行予算!B52</f>
        <v>0</v>
      </c>
      <c r="B52" s="11">
        <f>原価!B52</f>
        <v>0</v>
      </c>
      <c r="C52" s="11">
        <f>原価!C52</f>
        <v>0</v>
      </c>
      <c r="D52" s="26">
        <f>原価!D52</f>
        <v>0</v>
      </c>
      <c r="E52" s="12">
        <f>原価!E52</f>
        <v>0</v>
      </c>
      <c r="F52" s="56">
        <f>SUM(原価!F52/0.75)</f>
        <v>0</v>
      </c>
      <c r="G52" s="59">
        <f t="shared" si="0"/>
        <v>0</v>
      </c>
      <c r="H52" s="142">
        <f>原価!H52</f>
        <v>0</v>
      </c>
    </row>
    <row r="53" spans="1:8" ht="20.100000000000001" customHeight="1">
      <c r="A53" s="10">
        <f>実行予算!B53</f>
        <v>0</v>
      </c>
      <c r="B53" s="11">
        <f>原価!B53</f>
        <v>0</v>
      </c>
      <c r="C53" s="11">
        <f>原価!C53</f>
        <v>0</v>
      </c>
      <c r="D53" s="26">
        <f>原価!D53</f>
        <v>0</v>
      </c>
      <c r="E53" s="12">
        <f>原価!E53</f>
        <v>0</v>
      </c>
      <c r="F53" s="56">
        <f>SUM(原価!F53/0.75)</f>
        <v>0</v>
      </c>
      <c r="G53" s="59">
        <f t="shared" si="0"/>
        <v>0</v>
      </c>
      <c r="H53" s="142">
        <f>原価!H53</f>
        <v>0</v>
      </c>
    </row>
    <row r="54" spans="1:8" ht="20.100000000000001" customHeight="1" thickBot="1">
      <c r="A54" s="18">
        <f>実行予算!B54</f>
        <v>0</v>
      </c>
      <c r="B54" s="19">
        <f>原価!B54</f>
        <v>0</v>
      </c>
      <c r="C54" s="19">
        <f>原価!C54</f>
        <v>0</v>
      </c>
      <c r="D54" s="28">
        <f>原価!D54</f>
        <v>0</v>
      </c>
      <c r="E54" s="20"/>
      <c r="F54" s="57" t="s">
        <v>21</v>
      </c>
      <c r="G54" s="68">
        <f>SUM(G31:G53)</f>
        <v>994500</v>
      </c>
      <c r="H54" s="21"/>
    </row>
    <row r="55" spans="1:8" ht="20.100000000000001" customHeight="1" thickBot="1">
      <c r="A55" s="1"/>
      <c r="B55" s="2" t="s">
        <v>0</v>
      </c>
      <c r="C55" s="53"/>
      <c r="D55" s="53"/>
      <c r="E55" s="4"/>
      <c r="F55" s="3"/>
      <c r="G55" s="65"/>
      <c r="H55" s="5"/>
    </row>
    <row r="56" spans="1:8" ht="20.100000000000001" customHeight="1" thickBot="1">
      <c r="A56" s="7"/>
      <c r="B56" s="8" t="s">
        <v>1</v>
      </c>
      <c r="C56" s="54" t="s">
        <v>7</v>
      </c>
      <c r="D56" s="54" t="s">
        <v>2</v>
      </c>
      <c r="E56" s="8" t="s">
        <v>3</v>
      </c>
      <c r="F56" s="8" t="s">
        <v>4</v>
      </c>
      <c r="G56" s="66" t="s">
        <v>5</v>
      </c>
      <c r="H56" s="9" t="s">
        <v>6</v>
      </c>
    </row>
    <row r="57" spans="1:8" ht="20.100000000000001" customHeight="1">
      <c r="A57" s="10" t="s">
        <v>121</v>
      </c>
      <c r="B57" s="11" t="str">
        <f>原価!B57</f>
        <v>給排水設備工事</v>
      </c>
      <c r="C57" s="11">
        <f>原価!C57</f>
        <v>0</v>
      </c>
      <c r="D57" s="26">
        <f>原価!D57</f>
        <v>0</v>
      </c>
      <c r="E57" s="12">
        <f>原価!E57</f>
        <v>0</v>
      </c>
      <c r="F57" s="56">
        <f>SUM(原価!F57/0.75)</f>
        <v>0</v>
      </c>
      <c r="G57" s="59"/>
      <c r="H57" s="142">
        <f>原価!H57</f>
        <v>0</v>
      </c>
    </row>
    <row r="58" spans="1:8" ht="20.100000000000001" customHeight="1">
      <c r="A58" s="10"/>
      <c r="B58" s="11" t="str">
        <f>原価!B58</f>
        <v>システムバス工事</v>
      </c>
      <c r="C58" s="11" t="str">
        <f>原価!C58</f>
        <v>解体・基礎コンクリート斫り</v>
      </c>
      <c r="D58" s="26">
        <f>原価!D58</f>
        <v>1</v>
      </c>
      <c r="E58" s="12" t="str">
        <f>原価!E58</f>
        <v>式</v>
      </c>
      <c r="F58" s="56">
        <v>73000</v>
      </c>
      <c r="G58" s="59">
        <f>D58*F58</f>
        <v>73000</v>
      </c>
      <c r="H58" s="142">
        <f>原価!H58</f>
        <v>0</v>
      </c>
    </row>
    <row r="59" spans="1:8" ht="20.100000000000001" customHeight="1">
      <c r="A59" s="10"/>
      <c r="B59" s="11">
        <f>原価!B59</f>
        <v>0</v>
      </c>
      <c r="C59" s="11" t="str">
        <f>原価!C59</f>
        <v>土間コンクリート打ち・調整ブロック</v>
      </c>
      <c r="D59" s="26">
        <f>原価!D59</f>
        <v>1</v>
      </c>
      <c r="E59" s="12" t="str">
        <f>原価!E59</f>
        <v>式</v>
      </c>
      <c r="F59" s="56">
        <f>SUM(原価!F59/0.75)</f>
        <v>32000</v>
      </c>
      <c r="G59" s="59">
        <f>D59*F59</f>
        <v>32000</v>
      </c>
      <c r="H59" s="142">
        <f>原価!H59</f>
        <v>0</v>
      </c>
    </row>
    <row r="60" spans="1:8" ht="20.100000000000001" customHeight="1">
      <c r="A60" s="10"/>
      <c r="B60" s="11">
        <f>原価!B60</f>
        <v>0</v>
      </c>
      <c r="C60" s="11" t="str">
        <f>原価!C60</f>
        <v>給水給湯排水管移設</v>
      </c>
      <c r="D60" s="26">
        <f>原価!D60</f>
        <v>1</v>
      </c>
      <c r="E60" s="12" t="str">
        <f>原価!E60</f>
        <v>式</v>
      </c>
      <c r="F60" s="56">
        <v>42000</v>
      </c>
      <c r="G60" s="59">
        <f t="shared" ref="G60:G80" si="1">D60*F60</f>
        <v>42000</v>
      </c>
      <c r="H60" s="142">
        <f>原価!H60</f>
        <v>0</v>
      </c>
    </row>
    <row r="61" spans="1:8" ht="20.100000000000001" customHeight="1">
      <c r="A61" s="10"/>
      <c r="B61" s="11">
        <f>原価!B61</f>
        <v>0</v>
      </c>
      <c r="C61" s="11" t="str">
        <f>原価!C61</f>
        <v>追炊き配管</v>
      </c>
      <c r="D61" s="26">
        <f>原価!D61</f>
        <v>1</v>
      </c>
      <c r="E61" s="12" t="str">
        <f>原価!E61</f>
        <v>式</v>
      </c>
      <c r="F61" s="56">
        <f>SUM(原価!F61/0.75)</f>
        <v>24000</v>
      </c>
      <c r="G61" s="59">
        <f t="shared" si="1"/>
        <v>24000</v>
      </c>
      <c r="H61" s="142">
        <f>原価!H61</f>
        <v>0</v>
      </c>
    </row>
    <row r="62" spans="1:8" ht="20.100000000000001" customHeight="1">
      <c r="A62" s="10"/>
      <c r="B62" s="11">
        <f>原価!B62</f>
        <v>0</v>
      </c>
      <c r="C62" s="11" t="str">
        <f>原価!C62</f>
        <v>SB接続</v>
      </c>
      <c r="D62" s="26">
        <f>原価!D62</f>
        <v>1</v>
      </c>
      <c r="E62" s="12" t="str">
        <f>原価!E62</f>
        <v>式</v>
      </c>
      <c r="F62" s="56">
        <f>SUM(原価!F62/0.75)</f>
        <v>16000</v>
      </c>
      <c r="G62" s="59">
        <f t="shared" si="1"/>
        <v>16000</v>
      </c>
      <c r="H62" s="142">
        <f>原価!H62</f>
        <v>0</v>
      </c>
    </row>
    <row r="63" spans="1:8" ht="20.100000000000001" customHeight="1">
      <c r="A63" s="10"/>
      <c r="B63" s="11">
        <f>原価!B63</f>
        <v>0</v>
      </c>
      <c r="C63" s="11">
        <f>原価!C63</f>
        <v>0</v>
      </c>
      <c r="D63" s="26">
        <f>原価!D63</f>
        <v>0</v>
      </c>
      <c r="E63" s="12">
        <f>原価!E63</f>
        <v>0</v>
      </c>
      <c r="F63" s="56">
        <f>SUM(原価!F63/0.75)</f>
        <v>0</v>
      </c>
      <c r="G63" s="59">
        <f t="shared" si="1"/>
        <v>0</v>
      </c>
      <c r="H63" s="142">
        <f>原価!H63</f>
        <v>0</v>
      </c>
    </row>
    <row r="64" spans="1:8" ht="20.100000000000001" customHeight="1">
      <c r="A64" s="10"/>
      <c r="B64" s="11" t="str">
        <f>原価!B64</f>
        <v>洗面所工事</v>
      </c>
      <c r="C64" s="11" t="str">
        <f>原価!C64</f>
        <v>洗面台撤去</v>
      </c>
      <c r="D64" s="26">
        <f>原価!D64</f>
        <v>1</v>
      </c>
      <c r="E64" s="12" t="str">
        <f>原価!E64</f>
        <v>式</v>
      </c>
      <c r="F64" s="56">
        <v>7000</v>
      </c>
      <c r="G64" s="59">
        <f t="shared" si="1"/>
        <v>7000</v>
      </c>
      <c r="H64" s="142">
        <f>原価!H64</f>
        <v>0</v>
      </c>
    </row>
    <row r="65" spans="1:13" ht="20.100000000000001" customHeight="1">
      <c r="A65" s="10"/>
      <c r="B65" s="11">
        <f>原価!B65</f>
        <v>0</v>
      </c>
      <c r="C65" s="11" t="str">
        <f>原価!C65</f>
        <v>給水給湯排水管移設</v>
      </c>
      <c r="D65" s="26">
        <f>原価!D65</f>
        <v>1</v>
      </c>
      <c r="E65" s="12" t="str">
        <f>原価!E65</f>
        <v>式</v>
      </c>
      <c r="F65" s="56">
        <v>34000</v>
      </c>
      <c r="G65" s="59">
        <f t="shared" si="1"/>
        <v>34000</v>
      </c>
      <c r="H65" s="142">
        <f>原価!H65</f>
        <v>0</v>
      </c>
    </row>
    <row r="66" spans="1:13" ht="20.100000000000001" customHeight="1">
      <c r="A66" s="10"/>
      <c r="B66" s="11">
        <f>原価!B66</f>
        <v>0</v>
      </c>
      <c r="C66" s="11" t="str">
        <f>原価!C66</f>
        <v>洗面台・パネル取付・接続　止水栓含む</v>
      </c>
      <c r="D66" s="26">
        <f>原価!D66</f>
        <v>1</v>
      </c>
      <c r="E66" s="12" t="str">
        <f>原価!E66</f>
        <v>式</v>
      </c>
      <c r="F66" s="56">
        <v>30000</v>
      </c>
      <c r="G66" s="59">
        <f t="shared" si="1"/>
        <v>30000</v>
      </c>
      <c r="H66" s="142">
        <f>原価!H66</f>
        <v>0</v>
      </c>
    </row>
    <row r="67" spans="1:13" ht="20.100000000000001" customHeight="1">
      <c r="A67" s="10"/>
      <c r="B67" s="11">
        <f>原価!B67</f>
        <v>0</v>
      </c>
      <c r="C67" s="11">
        <f>原価!C67</f>
        <v>0</v>
      </c>
      <c r="D67" s="26">
        <f>原価!D67</f>
        <v>0</v>
      </c>
      <c r="E67" s="12">
        <f>原価!E67</f>
        <v>0</v>
      </c>
      <c r="F67" s="56">
        <f>SUM(原価!F67/0.75)</f>
        <v>0</v>
      </c>
      <c r="G67" s="59">
        <f t="shared" si="1"/>
        <v>0</v>
      </c>
      <c r="H67" s="142">
        <f>原価!H67</f>
        <v>0</v>
      </c>
    </row>
    <row r="68" spans="1:13" ht="20.100000000000001" customHeight="1">
      <c r="A68" s="10"/>
      <c r="B68" s="11">
        <f>原価!B68</f>
        <v>0</v>
      </c>
      <c r="C68" s="11">
        <f>原価!C68</f>
        <v>0</v>
      </c>
      <c r="D68" s="26">
        <f>原価!D68</f>
        <v>0</v>
      </c>
      <c r="E68" s="12">
        <f>原価!E68</f>
        <v>0</v>
      </c>
      <c r="F68" s="56">
        <f>SUM(原価!F68/0.75)</f>
        <v>0</v>
      </c>
      <c r="G68" s="59">
        <f t="shared" si="1"/>
        <v>0</v>
      </c>
      <c r="H68" s="142">
        <f>原価!H68</f>
        <v>0</v>
      </c>
    </row>
    <row r="69" spans="1:13" ht="20.100000000000001" customHeight="1">
      <c r="A69" s="10"/>
      <c r="B69" s="11">
        <f>原価!B69</f>
        <v>0</v>
      </c>
      <c r="C69" s="11">
        <f>原価!C69</f>
        <v>0</v>
      </c>
      <c r="D69" s="26">
        <f>原価!D69</f>
        <v>0</v>
      </c>
      <c r="E69" s="12">
        <f>原価!E69</f>
        <v>0</v>
      </c>
      <c r="F69" s="56">
        <f>SUM(原価!F69/0.75)</f>
        <v>0</v>
      </c>
      <c r="G69" s="59">
        <f t="shared" si="1"/>
        <v>0</v>
      </c>
      <c r="H69" s="142">
        <f>原価!H69</f>
        <v>0</v>
      </c>
      <c r="J69" s="87"/>
      <c r="K69" s="87">
        <f>実行予算!K69</f>
        <v>0</v>
      </c>
      <c r="L69" s="87">
        <f>実行予算!L69</f>
        <v>0</v>
      </c>
      <c r="M69" s="87">
        <f>実行予算!M69</f>
        <v>0</v>
      </c>
    </row>
    <row r="70" spans="1:13" ht="20.100000000000001" customHeight="1">
      <c r="A70" s="10"/>
      <c r="B70" s="11">
        <f>原価!B70</f>
        <v>0</v>
      </c>
      <c r="C70" s="11">
        <f>原価!C70</f>
        <v>0</v>
      </c>
      <c r="D70" s="26">
        <f>原価!D70</f>
        <v>0</v>
      </c>
      <c r="E70" s="12">
        <f>原価!E70</f>
        <v>0</v>
      </c>
      <c r="F70" s="56">
        <f>SUM(原価!F70/0.75)</f>
        <v>0</v>
      </c>
      <c r="G70" s="59">
        <f t="shared" si="1"/>
        <v>0</v>
      </c>
      <c r="H70" s="142">
        <f>原価!H70</f>
        <v>0</v>
      </c>
      <c r="J70" s="88"/>
      <c r="K70" s="88">
        <f>ROUNDUP(実行予算!K70/0.8,-2)</f>
        <v>0</v>
      </c>
      <c r="L70" s="88">
        <f>ROUNDUP(実行予算!L70/0.8,-2)</f>
        <v>0</v>
      </c>
      <c r="M70" s="88">
        <f>ROUNDUP(実行予算!M70/0.8,-2)</f>
        <v>0</v>
      </c>
    </row>
    <row r="71" spans="1:13" ht="20.100000000000001" customHeight="1">
      <c r="A71" s="10"/>
      <c r="B71" s="11">
        <f>原価!B71</f>
        <v>0</v>
      </c>
      <c r="C71" s="11">
        <f>原価!C71</f>
        <v>0</v>
      </c>
      <c r="D71" s="26">
        <f>原価!D71</f>
        <v>0</v>
      </c>
      <c r="E71" s="12">
        <f>原価!E71</f>
        <v>0</v>
      </c>
      <c r="F71" s="56">
        <f>SUM(原価!F71/0.75)</f>
        <v>0</v>
      </c>
      <c r="G71" s="59">
        <f t="shared" si="1"/>
        <v>0</v>
      </c>
      <c r="H71" s="142">
        <f>原価!H71</f>
        <v>0</v>
      </c>
      <c r="J71" s="88"/>
      <c r="K71" s="88">
        <f>ROUNDUP(実行予算!K71/0.8,-2)</f>
        <v>0</v>
      </c>
      <c r="L71" s="88">
        <f>ROUNDUP(実行予算!L71/0.8,-2)</f>
        <v>0</v>
      </c>
      <c r="M71" s="88">
        <f>ROUNDUP(実行予算!M71/0.8,-2)</f>
        <v>0</v>
      </c>
    </row>
    <row r="72" spans="1:13" ht="20.100000000000001" customHeight="1">
      <c r="A72" s="10"/>
      <c r="B72" s="11">
        <f>原価!B72</f>
        <v>0</v>
      </c>
      <c r="C72" s="11">
        <f>原価!C72</f>
        <v>0</v>
      </c>
      <c r="D72" s="26">
        <f>原価!D72</f>
        <v>0</v>
      </c>
      <c r="E72" s="12">
        <f>原価!E72</f>
        <v>0</v>
      </c>
      <c r="F72" s="56">
        <f>SUM(原価!F72/0.75)</f>
        <v>0</v>
      </c>
      <c r="G72" s="59">
        <f t="shared" si="1"/>
        <v>0</v>
      </c>
      <c r="H72" s="142">
        <f>原価!H72</f>
        <v>0</v>
      </c>
      <c r="J72" s="88"/>
      <c r="K72" s="88">
        <f>ROUNDUP(実行予算!K72/0.8,-2)</f>
        <v>0</v>
      </c>
      <c r="L72" s="88">
        <f>ROUNDUP(実行予算!L72/0.8,-2)</f>
        <v>0</v>
      </c>
      <c r="M72" s="88">
        <f>ROUNDUP(実行予算!M72/0.8,-2)</f>
        <v>0</v>
      </c>
    </row>
    <row r="73" spans="1:13" ht="20.100000000000001" customHeight="1">
      <c r="A73" s="10"/>
      <c r="B73" s="11">
        <f>原価!B73</f>
        <v>0</v>
      </c>
      <c r="C73" s="11">
        <f>原価!C73</f>
        <v>0</v>
      </c>
      <c r="D73" s="26">
        <f>原価!D73</f>
        <v>0</v>
      </c>
      <c r="E73" s="12">
        <f>原価!E73</f>
        <v>0</v>
      </c>
      <c r="F73" s="56">
        <f>SUM(原価!F73/0.75)</f>
        <v>0</v>
      </c>
      <c r="G73" s="59">
        <f t="shared" si="1"/>
        <v>0</v>
      </c>
      <c r="H73" s="142">
        <f>原価!H73</f>
        <v>0</v>
      </c>
      <c r="J73" s="87"/>
      <c r="K73" s="87"/>
      <c r="L73" s="87"/>
      <c r="M73" s="87"/>
    </row>
    <row r="74" spans="1:13" ht="20.100000000000001" customHeight="1">
      <c r="A74" s="10"/>
      <c r="B74" s="11">
        <f>原価!B74</f>
        <v>0</v>
      </c>
      <c r="C74" s="11">
        <f>原価!C74</f>
        <v>0</v>
      </c>
      <c r="D74" s="26">
        <f>原価!D74</f>
        <v>0</v>
      </c>
      <c r="E74" s="12">
        <f>原価!E74</f>
        <v>0</v>
      </c>
      <c r="F74" s="56">
        <f>SUM(原価!F74/0.75)</f>
        <v>0</v>
      </c>
      <c r="G74" s="59">
        <f t="shared" si="1"/>
        <v>0</v>
      </c>
      <c r="H74" s="142">
        <f>原価!H74</f>
        <v>0</v>
      </c>
      <c r="J74" s="78"/>
      <c r="K74" s="78">
        <f>SUM(K70:K73)</f>
        <v>0</v>
      </c>
      <c r="L74" s="78">
        <f>SUM(L70:L73)</f>
        <v>0</v>
      </c>
      <c r="M74" s="78">
        <f>SUM(M70:M73)</f>
        <v>0</v>
      </c>
    </row>
    <row r="75" spans="1:13" ht="20.100000000000001" customHeight="1">
      <c r="A75" s="10">
        <f>実行予算!B75</f>
        <v>0</v>
      </c>
      <c r="B75" s="11">
        <f>原価!B75</f>
        <v>0</v>
      </c>
      <c r="C75" s="11">
        <f>原価!C75</f>
        <v>0</v>
      </c>
      <c r="D75" s="26">
        <f>原価!D75</f>
        <v>0</v>
      </c>
      <c r="E75" s="12">
        <f>原価!E75</f>
        <v>0</v>
      </c>
      <c r="F75" s="56">
        <f>SUM(原価!F75/0.75)</f>
        <v>0</v>
      </c>
      <c r="G75" s="59">
        <f t="shared" si="1"/>
        <v>0</v>
      </c>
      <c r="H75" s="142">
        <f>原価!H75</f>
        <v>0</v>
      </c>
      <c r="J75" s="80"/>
      <c r="K75" s="80">
        <f>K74-G74</f>
        <v>0</v>
      </c>
      <c r="L75" s="80">
        <f>L74-G74</f>
        <v>0</v>
      </c>
      <c r="M75" s="80">
        <f>M74-G74</f>
        <v>0</v>
      </c>
    </row>
    <row r="76" spans="1:13" ht="20.100000000000001" customHeight="1">
      <c r="A76" s="10">
        <f>実行予算!B76</f>
        <v>0</v>
      </c>
      <c r="B76" s="11">
        <f>原価!B76</f>
        <v>0</v>
      </c>
      <c r="C76" s="11">
        <f>原価!C76</f>
        <v>0</v>
      </c>
      <c r="D76" s="26">
        <f>原価!D76</f>
        <v>0</v>
      </c>
      <c r="E76" s="12">
        <f>原価!E76</f>
        <v>0</v>
      </c>
      <c r="F76" s="56">
        <f>SUM(原価!F76/0.75)</f>
        <v>0</v>
      </c>
      <c r="G76" s="59">
        <f t="shared" si="1"/>
        <v>0</v>
      </c>
      <c r="H76" s="142">
        <f>原価!H76</f>
        <v>0</v>
      </c>
    </row>
    <row r="77" spans="1:13" ht="20.100000000000001" customHeight="1">
      <c r="A77" s="10">
        <f>実行予算!B77</f>
        <v>0</v>
      </c>
      <c r="B77" s="11">
        <f>原価!B77</f>
        <v>0</v>
      </c>
      <c r="C77" s="11">
        <f>原価!C77</f>
        <v>0</v>
      </c>
      <c r="D77" s="26">
        <f>原価!D77</f>
        <v>0</v>
      </c>
      <c r="E77" s="12">
        <f>原価!E77</f>
        <v>0</v>
      </c>
      <c r="F77" s="56">
        <f>SUM(原価!F77/0.75)</f>
        <v>0</v>
      </c>
      <c r="G77" s="59">
        <f t="shared" si="1"/>
        <v>0</v>
      </c>
      <c r="H77" s="142">
        <f>原価!H77</f>
        <v>0</v>
      </c>
    </row>
    <row r="78" spans="1:13" ht="20.100000000000001" customHeight="1">
      <c r="A78" s="10">
        <f>実行予算!B78</f>
        <v>0</v>
      </c>
      <c r="B78" s="11">
        <f>原価!B78</f>
        <v>0</v>
      </c>
      <c r="C78" s="11">
        <f>原価!C78</f>
        <v>0</v>
      </c>
      <c r="D78" s="26">
        <f>原価!D78</f>
        <v>0</v>
      </c>
      <c r="E78" s="12">
        <f>原価!E78</f>
        <v>0</v>
      </c>
      <c r="F78" s="56">
        <f>SUM(原価!F78/0.75)</f>
        <v>0</v>
      </c>
      <c r="G78" s="59">
        <f t="shared" si="1"/>
        <v>0</v>
      </c>
      <c r="H78" s="142">
        <f>原価!H78</f>
        <v>0</v>
      </c>
    </row>
    <row r="79" spans="1:13" ht="20.100000000000001" customHeight="1">
      <c r="A79" s="10">
        <f>実行予算!B79</f>
        <v>0</v>
      </c>
      <c r="B79" s="11">
        <f>原価!B79</f>
        <v>0</v>
      </c>
      <c r="C79" s="11">
        <f>原価!C79</f>
        <v>0</v>
      </c>
      <c r="D79" s="26">
        <f>原価!D79</f>
        <v>0</v>
      </c>
      <c r="E79" s="12">
        <f>原価!E79</f>
        <v>0</v>
      </c>
      <c r="F79" s="56">
        <f>SUM(原価!F79/0.75)</f>
        <v>0</v>
      </c>
      <c r="G79" s="59">
        <f t="shared" si="1"/>
        <v>0</v>
      </c>
      <c r="H79" s="142">
        <f>原価!H79</f>
        <v>0</v>
      </c>
    </row>
    <row r="80" spans="1:13" ht="20.100000000000001" customHeight="1">
      <c r="A80" s="14">
        <f>実行予算!B80</f>
        <v>0</v>
      </c>
      <c r="B80" s="11">
        <f>原価!B80</f>
        <v>0</v>
      </c>
      <c r="C80" s="11">
        <f>原価!C80</f>
        <v>0</v>
      </c>
      <c r="D80" s="26">
        <f>原価!D80</f>
        <v>0</v>
      </c>
      <c r="E80" s="12">
        <f>原価!E80</f>
        <v>0</v>
      </c>
      <c r="F80" s="56">
        <f>SUM(原価!F80/0.75)</f>
        <v>0</v>
      </c>
      <c r="G80" s="59">
        <f t="shared" si="1"/>
        <v>0</v>
      </c>
      <c r="H80" s="142">
        <f>原価!H80</f>
        <v>0</v>
      </c>
    </row>
    <row r="81" spans="1:9" ht="20.100000000000001" customHeight="1" thickBot="1">
      <c r="A81" s="18">
        <f>実行予算!B81</f>
        <v>0</v>
      </c>
      <c r="B81" s="134">
        <f>原価!B81</f>
        <v>0</v>
      </c>
      <c r="C81" s="134">
        <f>原価!C81</f>
        <v>0</v>
      </c>
      <c r="D81" s="135">
        <f>原価!D81</f>
        <v>0</v>
      </c>
      <c r="E81" s="20"/>
      <c r="F81" s="57" t="s">
        <v>21</v>
      </c>
      <c r="G81" s="68">
        <f>SUM(G58:G80)</f>
        <v>258000</v>
      </c>
      <c r="H81" s="21"/>
    </row>
    <row r="82" spans="1:9" ht="20.100000000000001" customHeight="1" thickBot="1">
      <c r="A82" s="1"/>
      <c r="B82" s="2"/>
      <c r="C82" s="53"/>
      <c r="D82" s="53"/>
      <c r="E82" s="4"/>
      <c r="F82" s="3"/>
      <c r="G82" s="65"/>
      <c r="H82" s="5"/>
    </row>
    <row r="83" spans="1:9" ht="20.100000000000001" customHeight="1" thickBot="1">
      <c r="A83" s="7"/>
      <c r="B83" s="8"/>
      <c r="C83" s="54"/>
      <c r="D83" s="54"/>
      <c r="E83" s="8"/>
      <c r="F83" s="8" t="s">
        <v>4</v>
      </c>
      <c r="G83" s="66" t="s">
        <v>5</v>
      </c>
      <c r="H83" s="9" t="s">
        <v>6</v>
      </c>
    </row>
    <row r="84" spans="1:9" ht="20.100000000000001" customHeight="1">
      <c r="A84" s="10" t="s">
        <v>123</v>
      </c>
      <c r="B84" s="11" t="str">
        <f>原価!B84</f>
        <v>電気工事</v>
      </c>
      <c r="C84" s="11">
        <f>原価!C84</f>
        <v>0</v>
      </c>
      <c r="D84" s="26">
        <f>原価!D84</f>
        <v>0</v>
      </c>
      <c r="E84" s="12">
        <f>原価!E84</f>
        <v>0</v>
      </c>
      <c r="F84" s="56">
        <f>SUM(原価!F84/0.75)</f>
        <v>0</v>
      </c>
      <c r="G84" s="59"/>
      <c r="H84" s="142">
        <f>原価!H84</f>
        <v>0</v>
      </c>
    </row>
    <row r="85" spans="1:9" ht="20.100000000000001" customHeight="1">
      <c r="A85" s="10"/>
      <c r="B85" s="11" t="str">
        <f>原価!B85</f>
        <v>暖房換気扇用（アース共）</v>
      </c>
      <c r="C85" s="11">
        <f>原価!C85</f>
        <v>0</v>
      </c>
      <c r="D85" s="26">
        <f>原価!D85</f>
        <v>1</v>
      </c>
      <c r="E85" s="12" t="str">
        <f>原価!E85</f>
        <v>式</v>
      </c>
      <c r="F85" s="56">
        <v>27000</v>
      </c>
      <c r="G85" s="59">
        <f>D85*F85</f>
        <v>27000</v>
      </c>
      <c r="H85" s="142">
        <f>原価!H85</f>
        <v>0</v>
      </c>
      <c r="I85" s="141"/>
    </row>
    <row r="86" spans="1:9" ht="20.100000000000001" customHeight="1">
      <c r="A86" s="10"/>
      <c r="B86" s="11" t="str">
        <f>原価!B86</f>
        <v>排気ダクト工事　100Φ</v>
      </c>
      <c r="C86" s="11">
        <f>原価!C86</f>
        <v>0</v>
      </c>
      <c r="D86" s="26">
        <f>原価!D86</f>
        <v>1</v>
      </c>
      <c r="E86" s="12" t="str">
        <f>原価!E86</f>
        <v>式</v>
      </c>
      <c r="F86" s="56">
        <f>SUM(原価!F86/0.75)</f>
        <v>24000</v>
      </c>
      <c r="G86" s="59">
        <f>D86*F86</f>
        <v>24000</v>
      </c>
      <c r="H86" s="142">
        <f>原価!H86</f>
        <v>0</v>
      </c>
    </row>
    <row r="87" spans="1:9" ht="20.100000000000001" customHeight="1">
      <c r="A87" s="10"/>
      <c r="B87" s="11" t="str">
        <f>原価!B87</f>
        <v>浴室給湯器リモコン脱着改修工事</v>
      </c>
      <c r="C87" s="11">
        <f>原価!C87</f>
        <v>0</v>
      </c>
      <c r="D87" s="26">
        <f>原価!D87</f>
        <v>1</v>
      </c>
      <c r="E87" s="12" t="str">
        <f>原価!E87</f>
        <v>式</v>
      </c>
      <c r="F87" s="56">
        <v>13000</v>
      </c>
      <c r="G87" s="59">
        <f t="shared" ref="G87:G107" si="2">D87*F87</f>
        <v>13000</v>
      </c>
      <c r="H87" s="142">
        <f>原価!H87</f>
        <v>0</v>
      </c>
    </row>
    <row r="88" spans="1:9" ht="20.100000000000001" customHeight="1">
      <c r="A88" s="10"/>
      <c r="B88" s="11" t="str">
        <f>原価!B88</f>
        <v>UB電灯・スイッチ配線改修</v>
      </c>
      <c r="C88" s="11">
        <f>原価!C88</f>
        <v>0</v>
      </c>
      <c r="D88" s="26">
        <f>原価!D88</f>
        <v>1</v>
      </c>
      <c r="E88" s="12" t="str">
        <f>原価!E88</f>
        <v>式</v>
      </c>
      <c r="F88" s="56">
        <f>SUM(原価!F88/0.75)</f>
        <v>16000</v>
      </c>
      <c r="G88" s="59">
        <f t="shared" si="2"/>
        <v>16000</v>
      </c>
      <c r="H88" s="142">
        <f>原価!H88</f>
        <v>0</v>
      </c>
    </row>
    <row r="89" spans="1:9" ht="20.100000000000001" customHeight="1">
      <c r="A89" s="10"/>
      <c r="B89" s="11" t="str">
        <f>原価!B89</f>
        <v>解体・改修に伴う既設配線回収工事</v>
      </c>
      <c r="C89" s="11">
        <f>原価!C89</f>
        <v>0</v>
      </c>
      <c r="D89" s="26">
        <f>原価!D89</f>
        <v>1</v>
      </c>
      <c r="E89" s="12" t="str">
        <f>原価!E89</f>
        <v>式</v>
      </c>
      <c r="F89" s="56">
        <v>18000</v>
      </c>
      <c r="G89" s="59">
        <f t="shared" si="2"/>
        <v>18000</v>
      </c>
      <c r="H89" s="142">
        <f>原価!H89</f>
        <v>0</v>
      </c>
    </row>
    <row r="90" spans="1:9" ht="20.100000000000001" customHeight="1">
      <c r="A90" s="10"/>
      <c r="B90" s="11" t="str">
        <f>原価!B90</f>
        <v>洗面ダウンライト　１００V</v>
      </c>
      <c r="C90" s="11">
        <f>原価!C90</f>
        <v>0</v>
      </c>
      <c r="D90" s="26">
        <f>原価!D90</f>
        <v>2</v>
      </c>
      <c r="E90" s="12" t="str">
        <f>原価!E90</f>
        <v>台</v>
      </c>
      <c r="F90" s="56">
        <v>9000</v>
      </c>
      <c r="G90" s="59">
        <f t="shared" si="2"/>
        <v>18000</v>
      </c>
      <c r="H90" s="142">
        <f>原価!H90</f>
        <v>0</v>
      </c>
    </row>
    <row r="91" spans="1:9" ht="20.100000000000001" customHeight="1">
      <c r="A91" s="10"/>
      <c r="B91" s="11" t="str">
        <f>原価!B91</f>
        <v>※新規配線は電線隠ぺい不可の場合露出</v>
      </c>
      <c r="C91" s="11">
        <f>原価!C91</f>
        <v>0</v>
      </c>
      <c r="D91" s="26">
        <f>原価!D91</f>
        <v>0</v>
      </c>
      <c r="E91" s="12">
        <f>原価!E91</f>
        <v>0</v>
      </c>
      <c r="F91" s="56">
        <f>SUM(原価!F91/0.75)</f>
        <v>0</v>
      </c>
      <c r="G91" s="59">
        <f t="shared" si="2"/>
        <v>0</v>
      </c>
      <c r="H91" s="142">
        <f>原価!H91</f>
        <v>0</v>
      </c>
    </row>
    <row r="92" spans="1:9" ht="20.100000000000001" customHeight="1">
      <c r="A92" s="10"/>
      <c r="B92" s="11" t="str">
        <f>原価!B92</f>
        <v>　配線と致します。</v>
      </c>
      <c r="C92" s="11">
        <f>原価!C92</f>
        <v>0</v>
      </c>
      <c r="D92" s="26">
        <f>原価!D92</f>
        <v>0</v>
      </c>
      <c r="E92" s="12">
        <f>原価!E92</f>
        <v>0</v>
      </c>
      <c r="F92" s="56">
        <f>SUM(原価!F92/0.75)</f>
        <v>0</v>
      </c>
      <c r="G92" s="59">
        <f t="shared" si="2"/>
        <v>0</v>
      </c>
      <c r="H92" s="142">
        <f>原価!H92</f>
        <v>0</v>
      </c>
    </row>
    <row r="93" spans="1:9" ht="20.100000000000001" customHeight="1">
      <c r="A93" s="10"/>
      <c r="B93" s="11" t="str">
        <f>原価!B93</f>
        <v>※既設分電盤に予備があるのでそれを</v>
      </c>
      <c r="C93" s="11">
        <f>原価!C93</f>
        <v>0</v>
      </c>
      <c r="D93" s="26">
        <f>原価!D93</f>
        <v>0</v>
      </c>
      <c r="E93" s="12">
        <f>原価!E93</f>
        <v>0</v>
      </c>
      <c r="F93" s="56">
        <f>SUM(原価!F93/0.75)</f>
        <v>0</v>
      </c>
      <c r="G93" s="59">
        <f t="shared" si="2"/>
        <v>0</v>
      </c>
      <c r="H93" s="142">
        <f>原価!H93</f>
        <v>0</v>
      </c>
    </row>
    <row r="94" spans="1:9" ht="20.100000000000001" customHeight="1">
      <c r="A94" s="10"/>
      <c r="B94" s="11" t="str">
        <f>原価!B94</f>
        <v>　暖房換気扇用と致します。</v>
      </c>
      <c r="C94" s="11">
        <f>原価!C94</f>
        <v>0</v>
      </c>
      <c r="D94" s="26">
        <f>原価!D94</f>
        <v>0</v>
      </c>
      <c r="E94" s="12">
        <f>原価!E94</f>
        <v>0</v>
      </c>
      <c r="F94" s="56">
        <f>SUM(原価!F94/0.75)</f>
        <v>0</v>
      </c>
      <c r="G94" s="59">
        <f t="shared" si="2"/>
        <v>0</v>
      </c>
      <c r="H94" s="142">
        <f>原価!H94</f>
        <v>0</v>
      </c>
    </row>
    <row r="95" spans="1:9" ht="20.100000000000001" customHeight="1">
      <c r="A95" s="10"/>
      <c r="B95" s="11">
        <f>原価!B95</f>
        <v>0</v>
      </c>
      <c r="C95" s="11">
        <f>原価!C95</f>
        <v>0</v>
      </c>
      <c r="D95" s="26">
        <f>原価!D95</f>
        <v>0</v>
      </c>
      <c r="E95" s="12">
        <f>原価!E95</f>
        <v>0</v>
      </c>
      <c r="F95" s="56">
        <f>SUM(原価!F95/0.75)</f>
        <v>0</v>
      </c>
      <c r="G95" s="59">
        <f t="shared" si="2"/>
        <v>0</v>
      </c>
      <c r="H95" s="142">
        <f>原価!H95</f>
        <v>0</v>
      </c>
    </row>
    <row r="96" spans="1:9" ht="20.100000000000001" customHeight="1">
      <c r="A96" s="10"/>
      <c r="B96" s="11">
        <f>原価!B96</f>
        <v>0</v>
      </c>
      <c r="C96" s="11">
        <f>原価!C96</f>
        <v>0</v>
      </c>
      <c r="D96" s="26">
        <f>原価!D96</f>
        <v>0</v>
      </c>
      <c r="E96" s="12">
        <f>原価!E96</f>
        <v>0</v>
      </c>
      <c r="F96" s="56">
        <f>SUM(原価!F96/0.75)</f>
        <v>0</v>
      </c>
      <c r="G96" s="59">
        <f t="shared" si="2"/>
        <v>0</v>
      </c>
      <c r="H96" s="142">
        <f>原価!H96</f>
        <v>0</v>
      </c>
    </row>
    <row r="97" spans="1:8" ht="20.100000000000001" customHeight="1">
      <c r="A97" s="10"/>
      <c r="B97" s="11">
        <f>原価!B97</f>
        <v>0</v>
      </c>
      <c r="C97" s="11">
        <f>原価!C97</f>
        <v>0</v>
      </c>
      <c r="D97" s="26">
        <f>原価!D97</f>
        <v>0</v>
      </c>
      <c r="E97" s="12">
        <f>原価!E97</f>
        <v>0</v>
      </c>
      <c r="F97" s="56">
        <f>SUM(原価!F97/0.75)</f>
        <v>0</v>
      </c>
      <c r="G97" s="59">
        <f t="shared" si="2"/>
        <v>0</v>
      </c>
      <c r="H97" s="142">
        <f>原価!H97</f>
        <v>0</v>
      </c>
    </row>
    <row r="98" spans="1:8" ht="20.100000000000001" customHeight="1">
      <c r="A98" s="10"/>
      <c r="B98" s="11">
        <f>原価!B98</f>
        <v>0</v>
      </c>
      <c r="C98" s="11">
        <f>原価!C98</f>
        <v>0</v>
      </c>
      <c r="D98" s="26">
        <f>原価!D98</f>
        <v>0</v>
      </c>
      <c r="E98" s="12">
        <f>原価!E98</f>
        <v>0</v>
      </c>
      <c r="F98" s="56">
        <f>SUM(原価!F98/0.75)</f>
        <v>0</v>
      </c>
      <c r="G98" s="59">
        <f t="shared" si="2"/>
        <v>0</v>
      </c>
      <c r="H98" s="142">
        <f>原価!H98</f>
        <v>0</v>
      </c>
    </row>
    <row r="99" spans="1:8" ht="20.100000000000001" customHeight="1">
      <c r="A99" s="10"/>
      <c r="B99" s="11">
        <f>原価!B99</f>
        <v>0</v>
      </c>
      <c r="C99" s="11">
        <f>原価!C99</f>
        <v>0</v>
      </c>
      <c r="D99" s="26">
        <f>原価!D99</f>
        <v>0</v>
      </c>
      <c r="E99" s="12">
        <f>原価!E99</f>
        <v>0</v>
      </c>
      <c r="F99" s="56">
        <f>SUM(原価!F99/0.75)</f>
        <v>0</v>
      </c>
      <c r="G99" s="59">
        <f t="shared" si="2"/>
        <v>0</v>
      </c>
      <c r="H99" s="142">
        <f>原価!H99</f>
        <v>0</v>
      </c>
    </row>
    <row r="100" spans="1:8" ht="20.100000000000001" customHeight="1">
      <c r="A100" s="10"/>
      <c r="B100" s="11">
        <f>原価!B100</f>
        <v>0</v>
      </c>
      <c r="C100" s="11">
        <f>原価!C100</f>
        <v>0</v>
      </c>
      <c r="D100" s="26">
        <f>原価!D100</f>
        <v>0</v>
      </c>
      <c r="E100" s="12">
        <f>原価!E100</f>
        <v>0</v>
      </c>
      <c r="F100" s="56">
        <f>SUM(原価!F100/0.75)</f>
        <v>0</v>
      </c>
      <c r="G100" s="59">
        <f t="shared" si="2"/>
        <v>0</v>
      </c>
      <c r="H100" s="142">
        <f>原価!H100</f>
        <v>0</v>
      </c>
    </row>
    <row r="101" spans="1:8" ht="20.100000000000001" customHeight="1">
      <c r="A101" s="10"/>
      <c r="B101" s="11">
        <f>原価!B101</f>
        <v>0</v>
      </c>
      <c r="C101" s="11">
        <f>原価!C101</f>
        <v>0</v>
      </c>
      <c r="D101" s="26">
        <f>原価!D101</f>
        <v>0</v>
      </c>
      <c r="E101" s="12">
        <f>原価!E101</f>
        <v>0</v>
      </c>
      <c r="F101" s="56">
        <f>SUM(原価!F101/0.75)</f>
        <v>0</v>
      </c>
      <c r="G101" s="59">
        <f t="shared" si="2"/>
        <v>0</v>
      </c>
      <c r="H101" s="142">
        <f>原価!H101</f>
        <v>0</v>
      </c>
    </row>
    <row r="102" spans="1:8" ht="20.100000000000001" customHeight="1">
      <c r="A102" s="10">
        <f>実行予算!B102</f>
        <v>0</v>
      </c>
      <c r="B102" s="11">
        <f>原価!B102</f>
        <v>0</v>
      </c>
      <c r="C102" s="11">
        <f>原価!C102</f>
        <v>0</v>
      </c>
      <c r="D102" s="26">
        <f>原価!D102</f>
        <v>0</v>
      </c>
      <c r="E102" s="12">
        <f>原価!E102</f>
        <v>0</v>
      </c>
      <c r="F102" s="56">
        <f>SUM(原価!F102/0.75)</f>
        <v>0</v>
      </c>
      <c r="G102" s="59">
        <f t="shared" si="2"/>
        <v>0</v>
      </c>
      <c r="H102" s="142">
        <f>原価!H102</f>
        <v>0</v>
      </c>
    </row>
    <row r="103" spans="1:8" ht="20.100000000000001" customHeight="1">
      <c r="A103" s="10">
        <f>実行予算!B103</f>
        <v>0</v>
      </c>
      <c r="B103" s="11">
        <f>原価!B103</f>
        <v>0</v>
      </c>
      <c r="C103" s="11">
        <f>原価!C103</f>
        <v>0</v>
      </c>
      <c r="D103" s="26">
        <f>原価!D103</f>
        <v>0</v>
      </c>
      <c r="E103" s="12">
        <f>原価!E103</f>
        <v>0</v>
      </c>
      <c r="F103" s="56">
        <f>SUM(原価!F103/0.75)</f>
        <v>0</v>
      </c>
      <c r="G103" s="59">
        <f t="shared" si="2"/>
        <v>0</v>
      </c>
      <c r="H103" s="142">
        <f>原価!H103</f>
        <v>0</v>
      </c>
    </row>
    <row r="104" spans="1:8" ht="20.100000000000001" customHeight="1">
      <c r="A104" s="10">
        <f>実行予算!B104</f>
        <v>0</v>
      </c>
      <c r="B104" s="11">
        <f>原価!B104</f>
        <v>0</v>
      </c>
      <c r="C104" s="11">
        <f>原価!C104</f>
        <v>0</v>
      </c>
      <c r="D104" s="26">
        <f>原価!D104</f>
        <v>0</v>
      </c>
      <c r="E104" s="12">
        <f>原価!E104</f>
        <v>0</v>
      </c>
      <c r="F104" s="56">
        <f>SUM(原価!F104/0.75)</f>
        <v>0</v>
      </c>
      <c r="G104" s="59">
        <f t="shared" si="2"/>
        <v>0</v>
      </c>
      <c r="H104" s="142">
        <f>原価!H104</f>
        <v>0</v>
      </c>
    </row>
    <row r="105" spans="1:8" ht="20.100000000000001" customHeight="1">
      <c r="A105" s="10">
        <f>実行予算!B105</f>
        <v>0</v>
      </c>
      <c r="B105" s="11">
        <f>原価!B105</f>
        <v>0</v>
      </c>
      <c r="C105" s="11">
        <f>原価!C105</f>
        <v>0</v>
      </c>
      <c r="D105" s="26">
        <f>原価!D105</f>
        <v>0</v>
      </c>
      <c r="E105" s="12">
        <f>原価!E105</f>
        <v>0</v>
      </c>
      <c r="F105" s="56">
        <f>SUM(原価!F105/0.75)</f>
        <v>0</v>
      </c>
      <c r="G105" s="59">
        <f t="shared" si="2"/>
        <v>0</v>
      </c>
      <c r="H105" s="142">
        <f>原価!H105</f>
        <v>0</v>
      </c>
    </row>
    <row r="106" spans="1:8" ht="20.100000000000001" customHeight="1">
      <c r="A106" s="10">
        <f>実行予算!B106</f>
        <v>0</v>
      </c>
      <c r="B106" s="11">
        <f>原価!B106</f>
        <v>0</v>
      </c>
      <c r="C106" s="11">
        <f>原価!C106</f>
        <v>0</v>
      </c>
      <c r="D106" s="26">
        <f>原価!D106</f>
        <v>0</v>
      </c>
      <c r="E106" s="12">
        <f>原価!E106</f>
        <v>0</v>
      </c>
      <c r="F106" s="56">
        <f>SUM(原価!F106/0.75)</f>
        <v>0</v>
      </c>
      <c r="G106" s="59">
        <f t="shared" si="2"/>
        <v>0</v>
      </c>
      <c r="H106" s="142">
        <f>原価!H106</f>
        <v>0</v>
      </c>
    </row>
    <row r="107" spans="1:8" ht="20.100000000000001" customHeight="1">
      <c r="A107" s="14">
        <f>実行予算!B107</f>
        <v>0</v>
      </c>
      <c r="B107" s="11">
        <f>原価!B107</f>
        <v>0</v>
      </c>
      <c r="C107" s="11">
        <f>原価!C107</f>
        <v>0</v>
      </c>
      <c r="D107" s="26">
        <f>原価!D107</f>
        <v>0</v>
      </c>
      <c r="E107" s="12">
        <f>原価!E107</f>
        <v>0</v>
      </c>
      <c r="F107" s="56">
        <f>SUM(原価!F107/0.75)</f>
        <v>0</v>
      </c>
      <c r="G107" s="59">
        <f t="shared" si="2"/>
        <v>0</v>
      </c>
      <c r="H107" s="142">
        <f>原価!H107</f>
        <v>0</v>
      </c>
    </row>
    <row r="108" spans="1:8" ht="20.100000000000001" customHeight="1" thickBot="1">
      <c r="A108" s="18">
        <f>実行予算!B108</f>
        <v>0</v>
      </c>
      <c r="B108" s="134">
        <f>原価!B108</f>
        <v>0</v>
      </c>
      <c r="C108" s="134">
        <f>原価!C108</f>
        <v>0</v>
      </c>
      <c r="D108" s="135">
        <f>原価!D108</f>
        <v>0</v>
      </c>
      <c r="E108" s="20"/>
      <c r="F108" s="57" t="s">
        <v>21</v>
      </c>
      <c r="G108" s="68">
        <f>SUM(G85:G107)</f>
        <v>116000</v>
      </c>
      <c r="H108" s="21"/>
    </row>
    <row r="109" spans="1:8" ht="20.100000000000001" customHeight="1" thickBot="1">
      <c r="A109" s="1"/>
      <c r="B109" s="2" t="s">
        <v>0</v>
      </c>
      <c r="C109" s="53"/>
      <c r="D109" s="53"/>
      <c r="E109" s="4"/>
      <c r="F109" s="3"/>
      <c r="G109" s="65"/>
      <c r="H109" s="5"/>
    </row>
    <row r="110" spans="1:8" ht="20.100000000000001" customHeight="1" thickBot="1">
      <c r="A110" s="7"/>
      <c r="B110" s="8" t="s">
        <v>1</v>
      </c>
      <c r="C110" s="54" t="s">
        <v>7</v>
      </c>
      <c r="D110" s="54" t="s">
        <v>2</v>
      </c>
      <c r="E110" s="8" t="s">
        <v>3</v>
      </c>
      <c r="F110" s="8" t="s">
        <v>4</v>
      </c>
      <c r="G110" s="66" t="s">
        <v>5</v>
      </c>
      <c r="H110" s="9" t="s">
        <v>6</v>
      </c>
    </row>
    <row r="111" spans="1:8" ht="20.100000000000001" customHeight="1">
      <c r="A111" s="10" t="s">
        <v>124</v>
      </c>
      <c r="B111" s="11" t="str">
        <f>原価!B111</f>
        <v>大工工事</v>
      </c>
      <c r="C111" s="11">
        <f>原価!C111</f>
        <v>0</v>
      </c>
      <c r="D111" s="26">
        <f>原価!D111</f>
        <v>0</v>
      </c>
      <c r="E111" s="12">
        <f>原価!E111</f>
        <v>0</v>
      </c>
      <c r="F111" s="56">
        <f>SUM(原価!F111/0.75)</f>
        <v>0</v>
      </c>
      <c r="G111" s="59"/>
      <c r="H111" s="142">
        <f>原価!H111</f>
        <v>0</v>
      </c>
    </row>
    <row r="112" spans="1:8" ht="20.100000000000001" customHeight="1">
      <c r="A112" s="10"/>
      <c r="B112" s="11" t="str">
        <f>原価!B112</f>
        <v>天窓・サッシ解体撤去工事</v>
      </c>
      <c r="C112" s="11">
        <f>原価!C112</f>
        <v>0</v>
      </c>
      <c r="D112" s="26">
        <f>原価!D112</f>
        <v>1</v>
      </c>
      <c r="E112" s="12" t="str">
        <f>原価!E112</f>
        <v>式</v>
      </c>
      <c r="F112" s="56">
        <v>37000</v>
      </c>
      <c r="G112" s="59">
        <f>D112*F112</f>
        <v>37000</v>
      </c>
      <c r="H112" s="142">
        <f>原価!H112</f>
        <v>0</v>
      </c>
    </row>
    <row r="113" spans="1:8" ht="20.100000000000001" customHeight="1">
      <c r="A113" s="10"/>
      <c r="B113" s="11">
        <f>原価!B113</f>
        <v>0</v>
      </c>
      <c r="C113" s="11">
        <f>原価!C113</f>
        <v>0</v>
      </c>
      <c r="D113" s="26">
        <f>原価!D113</f>
        <v>0</v>
      </c>
      <c r="E113" s="12">
        <f>原価!E113</f>
        <v>0</v>
      </c>
      <c r="F113" s="56">
        <f>SUM(原価!F113/0.75)</f>
        <v>0</v>
      </c>
      <c r="G113" s="59">
        <f>D113*F113</f>
        <v>0</v>
      </c>
      <c r="H113" s="142">
        <f>原価!H113</f>
        <v>0</v>
      </c>
    </row>
    <row r="114" spans="1:8" ht="20.100000000000001" customHeight="1">
      <c r="A114" s="10"/>
      <c r="B114" s="11" t="str">
        <f>原価!B114</f>
        <v>屋根板金下地材</v>
      </c>
      <c r="C114" s="11" t="str">
        <f>原価!C114</f>
        <v>3000*90*90</v>
      </c>
      <c r="D114" s="26">
        <f>原価!D114</f>
        <v>1</v>
      </c>
      <c r="E114" s="12" t="str">
        <f>原価!E114</f>
        <v>本</v>
      </c>
      <c r="F114" s="56">
        <v>3700</v>
      </c>
      <c r="G114" s="59">
        <f t="shared" ref="G114:G134" si="3">D114*F114</f>
        <v>3700</v>
      </c>
      <c r="H114" s="142">
        <f>原価!H114</f>
        <v>0</v>
      </c>
    </row>
    <row r="115" spans="1:8" ht="20.100000000000001" customHeight="1">
      <c r="A115" s="10"/>
      <c r="B115" s="11">
        <f>原価!B115</f>
        <v>0</v>
      </c>
      <c r="C115" s="11" t="str">
        <f>原価!C115</f>
        <v>3000*45*90</v>
      </c>
      <c r="D115" s="26">
        <f>原価!D115</f>
        <v>1</v>
      </c>
      <c r="E115" s="12" t="str">
        <f>原価!E115</f>
        <v>本</v>
      </c>
      <c r="F115" s="56">
        <v>2100</v>
      </c>
      <c r="G115" s="59">
        <f t="shared" si="3"/>
        <v>2100</v>
      </c>
      <c r="H115" s="142">
        <f>原価!H115</f>
        <v>0</v>
      </c>
    </row>
    <row r="116" spans="1:8" ht="20.100000000000001" customHeight="1">
      <c r="A116" s="10"/>
      <c r="B116" s="11">
        <f>原価!B116</f>
        <v>0</v>
      </c>
      <c r="C116" s="11" t="str">
        <f>原価!C116</f>
        <v>3000*45*45</v>
      </c>
      <c r="D116" s="26">
        <f>原価!D116</f>
        <v>3</v>
      </c>
      <c r="E116" s="12" t="str">
        <f>原価!E116</f>
        <v>本</v>
      </c>
      <c r="F116" s="56">
        <v>1000</v>
      </c>
      <c r="G116" s="59">
        <f t="shared" si="3"/>
        <v>3000</v>
      </c>
      <c r="H116" s="142">
        <f>原価!H116</f>
        <v>0</v>
      </c>
    </row>
    <row r="117" spans="1:8" ht="20.100000000000001" customHeight="1">
      <c r="A117" s="10"/>
      <c r="B117" s="11">
        <f>原価!B117</f>
        <v>0</v>
      </c>
      <c r="C117" s="11" t="str">
        <f>原価!C117</f>
        <v>針葉樹合板</v>
      </c>
      <c r="D117" s="26">
        <f>原価!D117</f>
        <v>2</v>
      </c>
      <c r="E117" s="12" t="str">
        <f>原価!E117</f>
        <v>枚</v>
      </c>
      <c r="F117" s="56">
        <v>3000</v>
      </c>
      <c r="G117" s="59">
        <f t="shared" si="3"/>
        <v>6000</v>
      </c>
      <c r="H117" s="142">
        <f>原価!H117</f>
        <v>0</v>
      </c>
    </row>
    <row r="118" spans="1:8" ht="20.100000000000001" customHeight="1">
      <c r="A118" s="10"/>
      <c r="B118" s="11">
        <f>原価!B118</f>
        <v>0</v>
      </c>
      <c r="C118" s="11" t="str">
        <f>原価!C118</f>
        <v>ｻｲﾃﾞｨﾝｸﾞ　3*10</v>
      </c>
      <c r="D118" s="26">
        <f>原価!D118</f>
        <v>1</v>
      </c>
      <c r="E118" s="12" t="str">
        <f>原価!E118</f>
        <v>枚</v>
      </c>
      <c r="F118" s="56">
        <f>SUM(原価!F118/0.75)</f>
        <v>4800</v>
      </c>
      <c r="G118" s="59">
        <f t="shared" si="3"/>
        <v>4800</v>
      </c>
      <c r="H118" s="142">
        <f>原価!H118</f>
        <v>0</v>
      </c>
    </row>
    <row r="119" spans="1:8" ht="20.100000000000001" customHeight="1">
      <c r="A119" s="10"/>
      <c r="B119" s="11">
        <f>原価!B119</f>
        <v>0</v>
      </c>
      <c r="C119" s="11" t="str">
        <f>原価!C119</f>
        <v>工賃金物</v>
      </c>
      <c r="D119" s="26">
        <f>原価!D119</f>
        <v>1</v>
      </c>
      <c r="E119" s="12" t="str">
        <f>原価!E119</f>
        <v>式</v>
      </c>
      <c r="F119" s="56">
        <v>27000</v>
      </c>
      <c r="G119" s="59">
        <f t="shared" si="3"/>
        <v>27000</v>
      </c>
      <c r="H119" s="142">
        <f>原価!H119</f>
        <v>0</v>
      </c>
    </row>
    <row r="120" spans="1:8" ht="20.100000000000001" customHeight="1">
      <c r="A120" s="10"/>
      <c r="B120" s="11">
        <f>原価!B120</f>
        <v>0</v>
      </c>
      <c r="C120" s="11">
        <f>原価!C120</f>
        <v>0</v>
      </c>
      <c r="D120" s="26">
        <f>原価!D120</f>
        <v>0</v>
      </c>
      <c r="E120" s="12">
        <f>原価!E120</f>
        <v>0</v>
      </c>
      <c r="F120" s="56">
        <f>SUM(原価!F120/0.75)</f>
        <v>0</v>
      </c>
      <c r="G120" s="59">
        <f t="shared" si="3"/>
        <v>0</v>
      </c>
      <c r="H120" s="142">
        <f>原価!H120</f>
        <v>0</v>
      </c>
    </row>
    <row r="121" spans="1:8" ht="20.100000000000001" customHeight="1">
      <c r="A121" s="10"/>
      <c r="B121" s="11" t="str">
        <f>原価!B121</f>
        <v>外壁補修工事</v>
      </c>
      <c r="C121" s="11" t="str">
        <f>原価!C121</f>
        <v>下地材</v>
      </c>
      <c r="D121" s="26">
        <f>原価!D121</f>
        <v>1</v>
      </c>
      <c r="E121" s="12" t="str">
        <f>原価!E121</f>
        <v>式</v>
      </c>
      <c r="F121" s="56">
        <v>17000</v>
      </c>
      <c r="G121" s="59">
        <f t="shared" si="3"/>
        <v>17000</v>
      </c>
      <c r="H121" s="142">
        <f>原価!H121</f>
        <v>0</v>
      </c>
    </row>
    <row r="122" spans="1:8" ht="20.100000000000001" customHeight="1">
      <c r="A122" s="10"/>
      <c r="B122" s="11">
        <f>原価!B122</f>
        <v>0</v>
      </c>
      <c r="C122" s="11" t="str">
        <f>原価!C122</f>
        <v>ｻｲﾃﾞｨﾝｸﾞ　</v>
      </c>
      <c r="D122" s="26">
        <f>原価!D122</f>
        <v>2</v>
      </c>
      <c r="E122" s="12" t="str">
        <f>原価!E122</f>
        <v>枚</v>
      </c>
      <c r="F122" s="56">
        <v>4200</v>
      </c>
      <c r="G122" s="59">
        <f t="shared" si="3"/>
        <v>8400</v>
      </c>
      <c r="H122" s="142">
        <f>原価!H122</f>
        <v>0</v>
      </c>
    </row>
    <row r="123" spans="1:8" ht="20.100000000000001" customHeight="1">
      <c r="A123" s="10"/>
      <c r="B123" s="11">
        <f>原価!B123</f>
        <v>0</v>
      </c>
      <c r="C123" s="11" t="str">
        <f>原価!C123</f>
        <v>工賃金物</v>
      </c>
      <c r="D123" s="26">
        <f>原価!D123</f>
        <v>1</v>
      </c>
      <c r="E123" s="12" t="str">
        <f>原価!E123</f>
        <v>式</v>
      </c>
      <c r="F123" s="56">
        <v>13000</v>
      </c>
      <c r="G123" s="59">
        <f t="shared" si="3"/>
        <v>13000</v>
      </c>
      <c r="H123" s="142">
        <f>原価!H123</f>
        <v>0</v>
      </c>
    </row>
    <row r="124" spans="1:8" ht="20.100000000000001" customHeight="1">
      <c r="A124" s="10"/>
      <c r="B124" s="11">
        <f>原価!B124</f>
        <v>0</v>
      </c>
      <c r="C124" s="11">
        <f>原価!C124</f>
        <v>0</v>
      </c>
      <c r="D124" s="26">
        <f>原価!D124</f>
        <v>0</v>
      </c>
      <c r="E124" s="12">
        <f>原価!E124</f>
        <v>0</v>
      </c>
      <c r="F124" s="56">
        <f>SUM(原価!F124/0.75)</f>
        <v>0</v>
      </c>
      <c r="G124" s="59">
        <f t="shared" si="3"/>
        <v>0</v>
      </c>
      <c r="H124" s="142">
        <f>原価!H124</f>
        <v>0</v>
      </c>
    </row>
    <row r="125" spans="1:8" ht="20.100000000000001" customHeight="1">
      <c r="A125" s="10"/>
      <c r="B125" s="11" t="str">
        <f>原価!B125</f>
        <v>ユニットバス入口工事</v>
      </c>
      <c r="C125" s="11" t="str">
        <f>原価!C125</f>
        <v>解体撤去工事</v>
      </c>
      <c r="D125" s="26">
        <f>原価!D125</f>
        <v>1</v>
      </c>
      <c r="E125" s="12" t="str">
        <f>原価!E125</f>
        <v>式</v>
      </c>
      <c r="F125" s="56">
        <v>10000</v>
      </c>
      <c r="G125" s="59">
        <f t="shared" si="3"/>
        <v>10000</v>
      </c>
      <c r="H125" s="142">
        <f>原価!H125</f>
        <v>0</v>
      </c>
    </row>
    <row r="126" spans="1:8" ht="20.100000000000001" customHeight="1">
      <c r="A126" s="10"/>
      <c r="B126" s="11">
        <f>原価!B126</f>
        <v>0</v>
      </c>
      <c r="C126" s="11" t="str">
        <f>原価!C126</f>
        <v>入口枠材</v>
      </c>
      <c r="D126" s="26">
        <f>原価!D126</f>
        <v>2</v>
      </c>
      <c r="E126" s="12" t="str">
        <f>原価!E126</f>
        <v>枚</v>
      </c>
      <c r="F126" s="56">
        <f>SUM(原価!F126/0.75)</f>
        <v>7200</v>
      </c>
      <c r="G126" s="59">
        <f t="shared" si="3"/>
        <v>14400</v>
      </c>
      <c r="H126" s="142">
        <f>原価!H126</f>
        <v>0</v>
      </c>
    </row>
    <row r="127" spans="1:8" ht="20.100000000000001" customHeight="1">
      <c r="A127" s="10"/>
      <c r="B127" s="11">
        <f>原価!B127</f>
        <v>0</v>
      </c>
      <c r="C127" s="11" t="str">
        <f>原価!C127</f>
        <v>クロス下地材</v>
      </c>
      <c r="D127" s="26">
        <f>原価!D127</f>
        <v>1</v>
      </c>
      <c r="E127" s="12" t="str">
        <f>原価!E127</f>
        <v>式</v>
      </c>
      <c r="F127" s="56">
        <v>9400</v>
      </c>
      <c r="G127" s="59">
        <f t="shared" si="3"/>
        <v>9400</v>
      </c>
      <c r="H127" s="142">
        <f>原価!H127</f>
        <v>0</v>
      </c>
    </row>
    <row r="128" spans="1:8" ht="20.100000000000001" customHeight="1">
      <c r="A128" s="10"/>
      <c r="B128" s="11">
        <f>原価!B128</f>
        <v>0</v>
      </c>
      <c r="C128" s="11" t="str">
        <f>原価!C128</f>
        <v>工賃金物</v>
      </c>
      <c r="D128" s="26">
        <f>原価!D128</f>
        <v>1</v>
      </c>
      <c r="E128" s="12" t="str">
        <f>原価!E128</f>
        <v>式</v>
      </c>
      <c r="F128" s="56">
        <f>SUM(原価!F128/0.75)</f>
        <v>24000</v>
      </c>
      <c r="G128" s="59">
        <f t="shared" si="3"/>
        <v>24000</v>
      </c>
      <c r="H128" s="142">
        <f>原価!H128</f>
        <v>0</v>
      </c>
    </row>
    <row r="129" spans="1:8" ht="20.100000000000001" customHeight="1">
      <c r="A129" s="10">
        <f>実行予算!B129</f>
        <v>0</v>
      </c>
      <c r="B129" s="11">
        <f>原価!B129</f>
        <v>0</v>
      </c>
      <c r="C129" s="11">
        <f>原価!C129</f>
        <v>0</v>
      </c>
      <c r="D129" s="26">
        <f>原価!D129</f>
        <v>0</v>
      </c>
      <c r="E129" s="12">
        <f>原価!E129</f>
        <v>0</v>
      </c>
      <c r="F129" s="56">
        <f>SUM(原価!F129/0.75)</f>
        <v>0</v>
      </c>
      <c r="G129" s="59">
        <f t="shared" si="3"/>
        <v>0</v>
      </c>
      <c r="H129" s="142">
        <f>原価!H129</f>
        <v>0</v>
      </c>
    </row>
    <row r="130" spans="1:8" ht="20.100000000000001" customHeight="1">
      <c r="A130" s="10">
        <f>実行予算!B130</f>
        <v>0</v>
      </c>
      <c r="B130" s="11" t="str">
        <f>原価!B130</f>
        <v>板金屋根工事</v>
      </c>
      <c r="C130" s="11" t="str">
        <f>原価!C130</f>
        <v>平葺き　GLｶﾗｰ</v>
      </c>
      <c r="D130" s="26">
        <f>原価!D130</f>
        <v>1</v>
      </c>
      <c r="E130" s="12" t="str">
        <f>原価!E130</f>
        <v>式</v>
      </c>
      <c r="F130" s="56">
        <v>36000</v>
      </c>
      <c r="G130" s="59">
        <f t="shared" si="3"/>
        <v>36000</v>
      </c>
      <c r="H130" s="142">
        <f>原価!H130</f>
        <v>0</v>
      </c>
    </row>
    <row r="131" spans="1:8" ht="20.100000000000001" customHeight="1">
      <c r="A131" s="10">
        <f>実行予算!B131</f>
        <v>0</v>
      </c>
      <c r="B131" s="11">
        <f>原価!B131</f>
        <v>0</v>
      </c>
      <c r="C131" s="11" t="str">
        <f>原価!C131</f>
        <v>施工費</v>
      </c>
      <c r="D131" s="26">
        <f>原価!D131</f>
        <v>1</v>
      </c>
      <c r="E131" s="12" t="str">
        <f>原価!E131</f>
        <v>式</v>
      </c>
      <c r="F131" s="56">
        <v>14000</v>
      </c>
      <c r="G131" s="59">
        <f t="shared" si="3"/>
        <v>14000</v>
      </c>
      <c r="H131" s="142">
        <f>原価!H131</f>
        <v>0</v>
      </c>
    </row>
    <row r="132" spans="1:8" ht="20.100000000000001" customHeight="1">
      <c r="A132" s="10">
        <f>実行予算!B132</f>
        <v>0</v>
      </c>
      <c r="B132" s="11">
        <f>原価!B132</f>
        <v>0</v>
      </c>
      <c r="C132" s="11">
        <f>原価!C132</f>
        <v>0</v>
      </c>
      <c r="D132" s="26">
        <f>原価!D132</f>
        <v>0</v>
      </c>
      <c r="E132" s="12">
        <f>原価!E132</f>
        <v>0</v>
      </c>
      <c r="F132" s="56">
        <f>SUM(原価!F132/0.75)</f>
        <v>0</v>
      </c>
      <c r="G132" s="59">
        <f t="shared" si="3"/>
        <v>0</v>
      </c>
      <c r="H132" s="142">
        <f>原価!H132</f>
        <v>0</v>
      </c>
    </row>
    <row r="133" spans="1:8" ht="20.100000000000001" customHeight="1">
      <c r="A133" s="10">
        <f>実行予算!B133</f>
        <v>0</v>
      </c>
      <c r="B133" s="11">
        <f>原価!B133</f>
        <v>0</v>
      </c>
      <c r="C133" s="11">
        <f>原価!C133</f>
        <v>0</v>
      </c>
      <c r="D133" s="26">
        <f>原価!D133</f>
        <v>0</v>
      </c>
      <c r="E133" s="12">
        <f>原価!E133</f>
        <v>0</v>
      </c>
      <c r="F133" s="56">
        <f>SUM(原価!F133/0.75)</f>
        <v>0</v>
      </c>
      <c r="G133" s="59">
        <f t="shared" si="3"/>
        <v>0</v>
      </c>
      <c r="H133" s="142">
        <f>原価!H133</f>
        <v>0</v>
      </c>
    </row>
    <row r="134" spans="1:8" ht="20.100000000000001" customHeight="1">
      <c r="A134" s="10">
        <f>実行予算!B134</f>
        <v>0</v>
      </c>
      <c r="B134" s="11">
        <f>原価!B134</f>
        <v>0</v>
      </c>
      <c r="C134" s="11">
        <f>原価!C134</f>
        <v>0</v>
      </c>
      <c r="D134" s="26">
        <f>原価!D134</f>
        <v>0</v>
      </c>
      <c r="E134" s="12">
        <f>原価!E134</f>
        <v>0</v>
      </c>
      <c r="F134" s="56">
        <f>SUM(原価!F134/0.75)</f>
        <v>0</v>
      </c>
      <c r="G134" s="59">
        <f t="shared" si="3"/>
        <v>0</v>
      </c>
      <c r="H134" s="142">
        <f>原価!H134</f>
        <v>0</v>
      </c>
    </row>
    <row r="135" spans="1:8" ht="20.100000000000001" customHeight="1" thickBot="1">
      <c r="A135" s="18">
        <f>実行予算!B135</f>
        <v>0</v>
      </c>
      <c r="B135" s="19">
        <f>原価!B135</f>
        <v>0</v>
      </c>
      <c r="C135" s="19">
        <f>原価!C135</f>
        <v>0</v>
      </c>
      <c r="D135" s="28">
        <f>原価!D135</f>
        <v>0</v>
      </c>
      <c r="E135" s="20"/>
      <c r="F135" s="57" t="s">
        <v>21</v>
      </c>
      <c r="G135" s="68">
        <f>SUM(G112:G134)</f>
        <v>229800</v>
      </c>
      <c r="H135" s="21"/>
    </row>
    <row r="136" spans="1:8" ht="20.100000000000001" customHeight="1" thickBot="1">
      <c r="A136" s="1"/>
      <c r="B136" s="2" t="s">
        <v>0</v>
      </c>
      <c r="C136" s="53"/>
      <c r="D136" s="53"/>
      <c r="E136" s="4"/>
      <c r="F136" s="3"/>
      <c r="G136" s="65"/>
      <c r="H136" s="5"/>
    </row>
    <row r="137" spans="1:8" ht="20.100000000000001" customHeight="1" thickBot="1">
      <c r="A137" s="7"/>
      <c r="B137" s="8" t="s">
        <v>1</v>
      </c>
      <c r="C137" s="54" t="s">
        <v>7</v>
      </c>
      <c r="D137" s="54" t="s">
        <v>2</v>
      </c>
      <c r="E137" s="8" t="s">
        <v>3</v>
      </c>
      <c r="F137" s="8" t="s">
        <v>4</v>
      </c>
      <c r="G137" s="66" t="s">
        <v>5</v>
      </c>
      <c r="H137" s="9" t="s">
        <v>6</v>
      </c>
    </row>
    <row r="138" spans="1:8" ht="20.100000000000001" customHeight="1">
      <c r="A138" s="10" t="s">
        <v>125</v>
      </c>
      <c r="B138" s="11" t="str">
        <f>原価!B138</f>
        <v>その他工事</v>
      </c>
      <c r="C138" s="11">
        <f>原価!C138</f>
        <v>0</v>
      </c>
      <c r="D138" s="26">
        <f>原価!D138</f>
        <v>0</v>
      </c>
      <c r="E138" s="12">
        <f>原価!E138</f>
        <v>0</v>
      </c>
      <c r="F138" s="56">
        <f>SUM(原価!F138/0.75)</f>
        <v>0</v>
      </c>
      <c r="G138" s="59"/>
      <c r="H138" s="142">
        <f>原価!H138</f>
        <v>0</v>
      </c>
    </row>
    <row r="139" spans="1:8" ht="20.100000000000001" customHeight="1">
      <c r="A139" s="10"/>
      <c r="B139" s="11" t="str">
        <f>原価!B139</f>
        <v>内装工事</v>
      </c>
      <c r="C139" s="11" t="str">
        <f>原価!C139</f>
        <v>天井・壁　クロス張替え</v>
      </c>
      <c r="D139" s="26">
        <f>原価!D139</f>
        <v>1</v>
      </c>
      <c r="E139" s="12" t="str">
        <f>原価!E139</f>
        <v>式</v>
      </c>
      <c r="F139" s="56">
        <v>46000</v>
      </c>
      <c r="G139" s="59">
        <f>D139*F139</f>
        <v>46000</v>
      </c>
      <c r="H139" s="142">
        <f>原価!H139</f>
        <v>0</v>
      </c>
    </row>
    <row r="140" spans="1:8" ht="20.100000000000001" customHeight="1">
      <c r="A140" s="10"/>
      <c r="B140" s="11">
        <f>原価!B140</f>
        <v>0</v>
      </c>
      <c r="C140" s="11">
        <f>原価!C140</f>
        <v>0</v>
      </c>
      <c r="D140" s="26">
        <f>原価!D140</f>
        <v>0</v>
      </c>
      <c r="E140" s="12">
        <f>原価!E140</f>
        <v>0</v>
      </c>
      <c r="F140" s="56">
        <f>SUM(原価!F140/0.75)</f>
        <v>0</v>
      </c>
      <c r="G140" s="59">
        <f>D140*F140</f>
        <v>0</v>
      </c>
      <c r="H140" s="142">
        <f>原価!H140</f>
        <v>0</v>
      </c>
    </row>
    <row r="141" spans="1:8" ht="20.100000000000001" customHeight="1">
      <c r="A141" s="10"/>
      <c r="B141" s="11" t="str">
        <f>原価!B141</f>
        <v>養生費</v>
      </c>
      <c r="C141" s="11">
        <f>原価!C141</f>
        <v>0</v>
      </c>
      <c r="D141" s="26">
        <f>原価!D141</f>
        <v>1</v>
      </c>
      <c r="E141" s="12" t="str">
        <f>原価!E141</f>
        <v>式</v>
      </c>
      <c r="F141" s="56">
        <v>33000</v>
      </c>
      <c r="G141" s="59">
        <f t="shared" ref="G141:G161" si="4">D141*F141</f>
        <v>33000</v>
      </c>
      <c r="H141" s="142">
        <f>原価!H141</f>
        <v>0</v>
      </c>
    </row>
    <row r="142" spans="1:8" ht="20.100000000000001" customHeight="1">
      <c r="A142" s="10"/>
      <c r="B142" s="11" t="str">
        <f>原価!B142</f>
        <v>産廃処分費</v>
      </c>
      <c r="C142" s="11">
        <f>原価!C142</f>
        <v>0</v>
      </c>
      <c r="D142" s="26">
        <f>原価!D142</f>
        <v>1</v>
      </c>
      <c r="E142" s="12" t="str">
        <f>原価!E142</f>
        <v>式</v>
      </c>
      <c r="F142" s="56">
        <f>SUM(原価!F142/0.75)</f>
        <v>60000</v>
      </c>
      <c r="G142" s="59">
        <f t="shared" si="4"/>
        <v>60000</v>
      </c>
      <c r="H142" s="142">
        <f>原価!H142</f>
        <v>0</v>
      </c>
    </row>
    <row r="143" spans="1:8" ht="20.100000000000001" customHeight="1">
      <c r="A143" s="10"/>
      <c r="B143" s="11">
        <f>原価!B143</f>
        <v>0</v>
      </c>
      <c r="C143" s="11">
        <f>原価!C143</f>
        <v>0</v>
      </c>
      <c r="D143" s="26">
        <f>原価!D143</f>
        <v>0</v>
      </c>
      <c r="E143" s="12">
        <f>原価!E143</f>
        <v>0</v>
      </c>
      <c r="F143" s="56">
        <f>SUM(原価!F143/0.75)</f>
        <v>0</v>
      </c>
      <c r="G143" s="59">
        <f t="shared" si="4"/>
        <v>0</v>
      </c>
      <c r="H143" s="142">
        <f>原価!H143</f>
        <v>0</v>
      </c>
    </row>
    <row r="144" spans="1:8" ht="20.100000000000001" customHeight="1">
      <c r="A144" s="10"/>
      <c r="B144" s="11">
        <f>原価!B144</f>
        <v>0</v>
      </c>
      <c r="C144" s="11">
        <f>原価!C144</f>
        <v>0</v>
      </c>
      <c r="D144" s="26">
        <f>原価!D144</f>
        <v>0</v>
      </c>
      <c r="E144" s="12">
        <f>原価!E144</f>
        <v>0</v>
      </c>
      <c r="F144" s="56">
        <f>SUM(原価!F144/0.75)</f>
        <v>0</v>
      </c>
      <c r="G144" s="59">
        <f t="shared" si="4"/>
        <v>0</v>
      </c>
      <c r="H144" s="142">
        <f>原価!H144</f>
        <v>0</v>
      </c>
    </row>
    <row r="145" spans="1:8" ht="20.100000000000001" customHeight="1">
      <c r="A145" s="10"/>
      <c r="B145" s="11">
        <f>原価!B145</f>
        <v>0</v>
      </c>
      <c r="C145" s="11">
        <f>原価!C145</f>
        <v>0</v>
      </c>
      <c r="D145" s="26">
        <f>原価!D145</f>
        <v>0</v>
      </c>
      <c r="E145" s="12">
        <f>原価!E145</f>
        <v>0</v>
      </c>
      <c r="F145" s="56">
        <f>SUM(原価!F145/0.75)</f>
        <v>0</v>
      </c>
      <c r="G145" s="59">
        <f t="shared" si="4"/>
        <v>0</v>
      </c>
      <c r="H145" s="142">
        <f>原価!H145</f>
        <v>0</v>
      </c>
    </row>
    <row r="146" spans="1:8" ht="20.100000000000001" customHeight="1">
      <c r="A146" s="10"/>
      <c r="B146" s="11">
        <f>原価!B146</f>
        <v>0</v>
      </c>
      <c r="C146" s="11">
        <f>原価!C146</f>
        <v>0</v>
      </c>
      <c r="D146" s="26">
        <f>原価!D146</f>
        <v>0</v>
      </c>
      <c r="E146" s="12">
        <f>原価!E146</f>
        <v>0</v>
      </c>
      <c r="F146" s="56">
        <f>SUM(原価!F146/0.75)</f>
        <v>0</v>
      </c>
      <c r="G146" s="59">
        <f t="shared" si="4"/>
        <v>0</v>
      </c>
      <c r="H146" s="142">
        <f>原価!H146</f>
        <v>0</v>
      </c>
    </row>
    <row r="147" spans="1:8" ht="20.100000000000001" customHeight="1">
      <c r="A147" s="10"/>
      <c r="B147" s="11">
        <f>原価!B147</f>
        <v>0</v>
      </c>
      <c r="C147" s="11">
        <f>原価!C147</f>
        <v>0</v>
      </c>
      <c r="D147" s="26">
        <f>原価!D147</f>
        <v>0</v>
      </c>
      <c r="E147" s="12">
        <f>原価!E147</f>
        <v>0</v>
      </c>
      <c r="F147" s="56">
        <f>SUM(原価!F147/0.75)</f>
        <v>0</v>
      </c>
      <c r="G147" s="59">
        <f t="shared" si="4"/>
        <v>0</v>
      </c>
      <c r="H147" s="142">
        <f>原価!H147</f>
        <v>0</v>
      </c>
    </row>
    <row r="148" spans="1:8" ht="20.100000000000001" customHeight="1">
      <c r="A148" s="10"/>
      <c r="B148" s="11">
        <f>原価!B148</f>
        <v>0</v>
      </c>
      <c r="C148" s="11">
        <f>原価!C148</f>
        <v>0</v>
      </c>
      <c r="D148" s="26">
        <f>原価!D148</f>
        <v>0</v>
      </c>
      <c r="E148" s="12">
        <f>原価!E148</f>
        <v>0</v>
      </c>
      <c r="F148" s="56">
        <f>SUM(原価!F148/0.75)</f>
        <v>0</v>
      </c>
      <c r="G148" s="59">
        <f t="shared" si="4"/>
        <v>0</v>
      </c>
      <c r="H148" s="142">
        <f>原価!H148</f>
        <v>0</v>
      </c>
    </row>
    <row r="149" spans="1:8" ht="20.100000000000001" customHeight="1">
      <c r="A149" s="10"/>
      <c r="B149" s="11">
        <f>原価!B149</f>
        <v>0</v>
      </c>
      <c r="C149" s="11">
        <f>原価!C149</f>
        <v>0</v>
      </c>
      <c r="D149" s="26">
        <f>原価!D149</f>
        <v>0</v>
      </c>
      <c r="E149" s="12">
        <f>原価!E149</f>
        <v>0</v>
      </c>
      <c r="F149" s="56">
        <f>SUM(原価!F149/0.75)</f>
        <v>0</v>
      </c>
      <c r="G149" s="59">
        <f t="shared" si="4"/>
        <v>0</v>
      </c>
      <c r="H149" s="142">
        <f>原価!H149</f>
        <v>0</v>
      </c>
    </row>
    <row r="150" spans="1:8" ht="20.100000000000001" customHeight="1">
      <c r="A150" s="10"/>
      <c r="B150" s="11">
        <f>原価!B150</f>
        <v>0</v>
      </c>
      <c r="C150" s="11">
        <f>原価!C150</f>
        <v>0</v>
      </c>
      <c r="D150" s="26">
        <f>原価!D150</f>
        <v>0</v>
      </c>
      <c r="E150" s="12">
        <f>原価!E150</f>
        <v>0</v>
      </c>
      <c r="F150" s="56">
        <f>SUM(原価!F150/0.75)</f>
        <v>0</v>
      </c>
      <c r="G150" s="59">
        <f t="shared" si="4"/>
        <v>0</v>
      </c>
      <c r="H150" s="142">
        <f>原価!H150</f>
        <v>0</v>
      </c>
    </row>
    <row r="151" spans="1:8" ht="20.100000000000001" customHeight="1">
      <c r="A151" s="10"/>
      <c r="B151" s="11">
        <f>原価!B151</f>
        <v>0</v>
      </c>
      <c r="C151" s="11">
        <f>原価!C151</f>
        <v>0</v>
      </c>
      <c r="D151" s="26">
        <f>原価!D151</f>
        <v>0</v>
      </c>
      <c r="E151" s="12">
        <f>原価!E151</f>
        <v>0</v>
      </c>
      <c r="F151" s="56">
        <f>SUM(原価!F151/0.75)</f>
        <v>0</v>
      </c>
      <c r="G151" s="59">
        <f t="shared" si="4"/>
        <v>0</v>
      </c>
      <c r="H151" s="142">
        <f>原価!H151</f>
        <v>0</v>
      </c>
    </row>
    <row r="152" spans="1:8" ht="20.100000000000001" customHeight="1">
      <c r="A152" s="10"/>
      <c r="B152" s="11">
        <f>原価!B152</f>
        <v>0</v>
      </c>
      <c r="C152" s="11">
        <f>原価!C152</f>
        <v>0</v>
      </c>
      <c r="D152" s="26">
        <f>原価!D152</f>
        <v>0</v>
      </c>
      <c r="E152" s="12">
        <f>原価!E152</f>
        <v>0</v>
      </c>
      <c r="F152" s="56">
        <f>SUM(原価!F152/0.75)</f>
        <v>0</v>
      </c>
      <c r="G152" s="59">
        <f t="shared" si="4"/>
        <v>0</v>
      </c>
      <c r="H152" s="142">
        <f>原価!H152</f>
        <v>0</v>
      </c>
    </row>
    <row r="153" spans="1:8" ht="20.100000000000001" customHeight="1">
      <c r="A153" s="10"/>
      <c r="B153" s="11">
        <f>原価!B153</f>
        <v>0</v>
      </c>
      <c r="C153" s="11">
        <f>原価!C153</f>
        <v>0</v>
      </c>
      <c r="D153" s="26">
        <f>原価!D153</f>
        <v>0</v>
      </c>
      <c r="E153" s="12">
        <f>原価!E153</f>
        <v>0</v>
      </c>
      <c r="F153" s="56">
        <f>SUM(原価!F153/0.75)</f>
        <v>0</v>
      </c>
      <c r="G153" s="59">
        <f t="shared" si="4"/>
        <v>0</v>
      </c>
      <c r="H153" s="142">
        <f>原価!H153</f>
        <v>0</v>
      </c>
    </row>
    <row r="154" spans="1:8" ht="20.100000000000001" customHeight="1">
      <c r="A154" s="10"/>
      <c r="B154" s="11">
        <f>原価!B154</f>
        <v>0</v>
      </c>
      <c r="C154" s="11">
        <f>原価!C154</f>
        <v>0</v>
      </c>
      <c r="D154" s="26">
        <f>原価!D154</f>
        <v>0</v>
      </c>
      <c r="E154" s="12">
        <f>原価!E154</f>
        <v>0</v>
      </c>
      <c r="F154" s="56">
        <f>SUM(原価!F154/0.75)</f>
        <v>0</v>
      </c>
      <c r="G154" s="59">
        <f t="shared" si="4"/>
        <v>0</v>
      </c>
      <c r="H154" s="142">
        <f>原価!H154</f>
        <v>0</v>
      </c>
    </row>
    <row r="155" spans="1:8" ht="20.100000000000001" customHeight="1">
      <c r="A155" s="10"/>
      <c r="B155" s="11">
        <f>原価!B155</f>
        <v>0</v>
      </c>
      <c r="C155" s="11">
        <f>原価!C155</f>
        <v>0</v>
      </c>
      <c r="D155" s="26">
        <f>原価!D155</f>
        <v>0</v>
      </c>
      <c r="E155" s="12">
        <f>原価!E155</f>
        <v>0</v>
      </c>
      <c r="F155" s="56">
        <f>SUM(原価!F155/0.75)</f>
        <v>0</v>
      </c>
      <c r="G155" s="59">
        <f t="shared" si="4"/>
        <v>0</v>
      </c>
      <c r="H155" s="142">
        <f>原価!H155</f>
        <v>0</v>
      </c>
    </row>
    <row r="156" spans="1:8" ht="20.100000000000001" customHeight="1">
      <c r="A156" s="10">
        <f>実行予算!B156</f>
        <v>0</v>
      </c>
      <c r="B156" s="11">
        <f>原価!B156</f>
        <v>0</v>
      </c>
      <c r="C156" s="11">
        <f>原価!C156</f>
        <v>0</v>
      </c>
      <c r="D156" s="26">
        <f>原価!D156</f>
        <v>0</v>
      </c>
      <c r="E156" s="12">
        <f>原価!E156</f>
        <v>0</v>
      </c>
      <c r="F156" s="56">
        <f>SUM(原価!F156/0.75)</f>
        <v>0</v>
      </c>
      <c r="G156" s="59">
        <f t="shared" si="4"/>
        <v>0</v>
      </c>
      <c r="H156" s="142">
        <f>原価!H156</f>
        <v>0</v>
      </c>
    </row>
    <row r="157" spans="1:8" ht="20.100000000000001" customHeight="1">
      <c r="A157" s="10">
        <f>実行予算!B157</f>
        <v>0</v>
      </c>
      <c r="B157" s="11">
        <f>原価!B157</f>
        <v>0</v>
      </c>
      <c r="C157" s="11">
        <f>原価!C157</f>
        <v>0</v>
      </c>
      <c r="D157" s="26">
        <f>原価!D157</f>
        <v>0</v>
      </c>
      <c r="E157" s="12">
        <f>原価!E157</f>
        <v>0</v>
      </c>
      <c r="F157" s="56">
        <f>SUM(原価!F157/0.75)</f>
        <v>0</v>
      </c>
      <c r="G157" s="59">
        <f t="shared" si="4"/>
        <v>0</v>
      </c>
      <c r="H157" s="142">
        <f>原価!H157</f>
        <v>0</v>
      </c>
    </row>
    <row r="158" spans="1:8" ht="20.100000000000001" customHeight="1">
      <c r="A158" s="10">
        <f>実行予算!B158</f>
        <v>0</v>
      </c>
      <c r="B158" s="11">
        <f>原価!B158</f>
        <v>0</v>
      </c>
      <c r="C158" s="11">
        <f>原価!C158</f>
        <v>0</v>
      </c>
      <c r="D158" s="26">
        <f>原価!D158</f>
        <v>0</v>
      </c>
      <c r="E158" s="12">
        <f>原価!E158</f>
        <v>0</v>
      </c>
      <c r="F158" s="56">
        <f>SUM(原価!F158/0.75)</f>
        <v>0</v>
      </c>
      <c r="G158" s="59">
        <f t="shared" si="4"/>
        <v>0</v>
      </c>
      <c r="H158" s="142">
        <f>原価!H158</f>
        <v>0</v>
      </c>
    </row>
    <row r="159" spans="1:8" ht="20.100000000000001" customHeight="1">
      <c r="A159" s="10">
        <f>実行予算!B159</f>
        <v>0</v>
      </c>
      <c r="B159" s="11">
        <f>原価!B159</f>
        <v>0</v>
      </c>
      <c r="C159" s="11">
        <f>原価!C159</f>
        <v>0</v>
      </c>
      <c r="D159" s="26">
        <f>原価!D159</f>
        <v>0</v>
      </c>
      <c r="E159" s="12">
        <f>原価!E159</f>
        <v>0</v>
      </c>
      <c r="F159" s="56">
        <f>SUM(原価!F159/0.75)</f>
        <v>0</v>
      </c>
      <c r="G159" s="59">
        <f t="shared" si="4"/>
        <v>0</v>
      </c>
      <c r="H159" s="142">
        <f>原価!H159</f>
        <v>0</v>
      </c>
    </row>
    <row r="160" spans="1:8" ht="20.100000000000001" customHeight="1">
      <c r="A160" s="10">
        <f>実行予算!B160</f>
        <v>0</v>
      </c>
      <c r="B160" s="11">
        <f>原価!B160</f>
        <v>0</v>
      </c>
      <c r="C160" s="11">
        <f>原価!C160</f>
        <v>0</v>
      </c>
      <c r="D160" s="26">
        <f>原価!D160</f>
        <v>0</v>
      </c>
      <c r="E160" s="12">
        <f>原価!E160</f>
        <v>0</v>
      </c>
      <c r="F160" s="56">
        <f>SUM(原価!F160/0.75)</f>
        <v>0</v>
      </c>
      <c r="G160" s="59">
        <f t="shared" si="4"/>
        <v>0</v>
      </c>
      <c r="H160" s="142">
        <f>原価!H160</f>
        <v>0</v>
      </c>
    </row>
    <row r="161" spans="1:8" ht="20.100000000000001" customHeight="1">
      <c r="A161" s="10">
        <f>実行予算!B161</f>
        <v>0</v>
      </c>
      <c r="B161" s="11">
        <f>原価!B161</f>
        <v>0</v>
      </c>
      <c r="C161" s="11">
        <f>原価!C161</f>
        <v>0</v>
      </c>
      <c r="D161" s="26">
        <f>原価!D161</f>
        <v>0</v>
      </c>
      <c r="E161" s="12">
        <f>原価!E161</f>
        <v>0</v>
      </c>
      <c r="F161" s="56">
        <f>SUM(原価!F161/0.75)</f>
        <v>0</v>
      </c>
      <c r="G161" s="59">
        <f t="shared" si="4"/>
        <v>0</v>
      </c>
      <c r="H161" s="142">
        <f>原価!H161</f>
        <v>0</v>
      </c>
    </row>
    <row r="162" spans="1:8" ht="20.25" customHeight="1" thickBot="1">
      <c r="A162" s="18">
        <f>実行予算!B162</f>
        <v>0</v>
      </c>
      <c r="B162" s="19">
        <f>原価!B162</f>
        <v>0</v>
      </c>
      <c r="C162" s="19">
        <f>原価!C162</f>
        <v>0</v>
      </c>
      <c r="D162" s="28">
        <f>原価!D162</f>
        <v>0</v>
      </c>
      <c r="E162" s="20"/>
      <c r="F162" s="57" t="s">
        <v>21</v>
      </c>
      <c r="G162" s="68">
        <f>SUM(G139:G161)</f>
        <v>139000</v>
      </c>
      <c r="H162" s="21"/>
    </row>
    <row r="163" spans="1:8" ht="20.100000000000001" customHeight="1" thickBot="1">
      <c r="A163" s="1"/>
      <c r="B163" s="2" t="s">
        <v>0</v>
      </c>
      <c r="C163" s="53"/>
      <c r="D163" s="53"/>
      <c r="E163" s="4"/>
      <c r="F163" s="3"/>
      <c r="G163" s="65"/>
      <c r="H163" s="5"/>
    </row>
    <row r="164" spans="1:8" ht="20.100000000000001" customHeight="1" thickBot="1">
      <c r="A164" s="7"/>
      <c r="B164" s="8" t="s">
        <v>1</v>
      </c>
      <c r="C164" s="54" t="s">
        <v>7</v>
      </c>
      <c r="D164" s="54" t="s">
        <v>2</v>
      </c>
      <c r="E164" s="8" t="s">
        <v>3</v>
      </c>
      <c r="F164" s="8" t="s">
        <v>4</v>
      </c>
      <c r="G164" s="66" t="s">
        <v>5</v>
      </c>
      <c r="H164" s="9" t="s">
        <v>6</v>
      </c>
    </row>
    <row r="165" spans="1:8" ht="20.100000000000001" customHeight="1">
      <c r="A165" s="10" t="s">
        <v>126</v>
      </c>
      <c r="B165" s="11">
        <f>原価!B165</f>
        <v>0</v>
      </c>
      <c r="C165" s="11">
        <f>原価!C165</f>
        <v>0</v>
      </c>
      <c r="D165" s="26">
        <f>原価!D165</f>
        <v>0</v>
      </c>
      <c r="E165" s="12">
        <f>原価!E165</f>
        <v>0</v>
      </c>
      <c r="F165" s="56">
        <f>SUM(原価!F165/0.75)</f>
        <v>0</v>
      </c>
      <c r="G165" s="59"/>
      <c r="H165" s="142">
        <f>原価!H165</f>
        <v>0</v>
      </c>
    </row>
    <row r="166" spans="1:8" ht="20.100000000000001" customHeight="1">
      <c r="A166" s="10"/>
      <c r="B166" s="11">
        <f>原価!B166</f>
        <v>0</v>
      </c>
      <c r="C166" s="11">
        <f>原価!C166</f>
        <v>0</v>
      </c>
      <c r="D166" s="26">
        <f>原価!D166</f>
        <v>0</v>
      </c>
      <c r="E166" s="12">
        <f>原価!E166</f>
        <v>0</v>
      </c>
      <c r="F166" s="56">
        <f>SUM(原価!F166/0.75)</f>
        <v>0</v>
      </c>
      <c r="G166" s="59">
        <f>D166*F166</f>
        <v>0</v>
      </c>
      <c r="H166" s="142">
        <f>原価!H166</f>
        <v>0</v>
      </c>
    </row>
    <row r="167" spans="1:8" ht="20.100000000000001" customHeight="1">
      <c r="A167" s="10"/>
      <c r="B167" s="11">
        <f>原価!B167</f>
        <v>0</v>
      </c>
      <c r="C167" s="11">
        <f>原価!C167</f>
        <v>0</v>
      </c>
      <c r="D167" s="26">
        <f>原価!D167</f>
        <v>0</v>
      </c>
      <c r="E167" s="12">
        <f>原価!E167</f>
        <v>0</v>
      </c>
      <c r="F167" s="56">
        <f>SUM(原価!F167/0.75)</f>
        <v>0</v>
      </c>
      <c r="G167" s="59">
        <f>D167*F167</f>
        <v>0</v>
      </c>
      <c r="H167" s="142">
        <f>原価!H167</f>
        <v>0</v>
      </c>
    </row>
    <row r="168" spans="1:8" ht="20.100000000000001" customHeight="1">
      <c r="A168" s="10"/>
      <c r="B168" s="11">
        <f>原価!B168</f>
        <v>0</v>
      </c>
      <c r="C168" s="11">
        <f>原価!C168</f>
        <v>0</v>
      </c>
      <c r="D168" s="26">
        <f>原価!D168</f>
        <v>0</v>
      </c>
      <c r="E168" s="12">
        <f>原価!E168</f>
        <v>0</v>
      </c>
      <c r="F168" s="56">
        <f>SUM(原価!F168/0.75)</f>
        <v>0</v>
      </c>
      <c r="G168" s="59">
        <f t="shared" ref="G168:G188" si="5">D168*F168</f>
        <v>0</v>
      </c>
      <c r="H168" s="142">
        <f>原価!H168</f>
        <v>0</v>
      </c>
    </row>
    <row r="169" spans="1:8" ht="20.100000000000001" customHeight="1">
      <c r="A169" s="10"/>
      <c r="B169" s="11">
        <f>原価!B169</f>
        <v>0</v>
      </c>
      <c r="C169" s="11">
        <f>原価!C169</f>
        <v>0</v>
      </c>
      <c r="D169" s="26">
        <f>原価!D169</f>
        <v>0</v>
      </c>
      <c r="E169" s="12">
        <f>原価!E169</f>
        <v>0</v>
      </c>
      <c r="F169" s="56">
        <f>SUM(原価!F169/0.75)</f>
        <v>0</v>
      </c>
      <c r="G169" s="59">
        <f t="shared" si="5"/>
        <v>0</v>
      </c>
      <c r="H169" s="142">
        <f>原価!H169</f>
        <v>0</v>
      </c>
    </row>
    <row r="170" spans="1:8" ht="20.100000000000001" customHeight="1">
      <c r="A170" s="10"/>
      <c r="B170" s="11">
        <f>原価!B170</f>
        <v>0</v>
      </c>
      <c r="C170" s="11">
        <f>原価!C170</f>
        <v>0</v>
      </c>
      <c r="D170" s="26">
        <f>原価!D170</f>
        <v>0</v>
      </c>
      <c r="E170" s="12">
        <f>原価!E170</f>
        <v>0</v>
      </c>
      <c r="F170" s="56">
        <f>SUM(原価!F170/0.75)</f>
        <v>0</v>
      </c>
      <c r="G170" s="59">
        <f t="shared" si="5"/>
        <v>0</v>
      </c>
      <c r="H170" s="142">
        <f>原価!H170</f>
        <v>0</v>
      </c>
    </row>
    <row r="171" spans="1:8" ht="20.100000000000001" customHeight="1">
      <c r="A171" s="10"/>
      <c r="B171" s="11">
        <f>原価!B171</f>
        <v>0</v>
      </c>
      <c r="C171" s="11">
        <f>原価!C171</f>
        <v>0</v>
      </c>
      <c r="D171" s="26">
        <f>原価!D171</f>
        <v>0</v>
      </c>
      <c r="E171" s="12">
        <f>原価!E171</f>
        <v>0</v>
      </c>
      <c r="F171" s="56">
        <f>SUM(原価!F171/0.75)</f>
        <v>0</v>
      </c>
      <c r="G171" s="59">
        <f t="shared" si="5"/>
        <v>0</v>
      </c>
      <c r="H171" s="142">
        <f>原価!H171</f>
        <v>0</v>
      </c>
    </row>
    <row r="172" spans="1:8" ht="20.100000000000001" customHeight="1">
      <c r="A172" s="10"/>
      <c r="B172" s="11">
        <f>原価!B172</f>
        <v>0</v>
      </c>
      <c r="C172" s="11">
        <f>原価!C172</f>
        <v>0</v>
      </c>
      <c r="D172" s="26">
        <f>原価!D172</f>
        <v>0</v>
      </c>
      <c r="E172" s="12">
        <f>原価!E172</f>
        <v>0</v>
      </c>
      <c r="F172" s="56">
        <f>SUM(原価!F172/0.75)</f>
        <v>0</v>
      </c>
      <c r="G172" s="59">
        <f t="shared" si="5"/>
        <v>0</v>
      </c>
      <c r="H172" s="142">
        <f>原価!H172</f>
        <v>0</v>
      </c>
    </row>
    <row r="173" spans="1:8" ht="20.100000000000001" customHeight="1">
      <c r="A173" s="10"/>
      <c r="B173" s="11">
        <f>原価!B173</f>
        <v>0</v>
      </c>
      <c r="C173" s="11">
        <f>原価!C173</f>
        <v>0</v>
      </c>
      <c r="D173" s="26">
        <f>原価!D173</f>
        <v>0</v>
      </c>
      <c r="E173" s="12">
        <f>原価!E173</f>
        <v>0</v>
      </c>
      <c r="F173" s="56">
        <f>SUM(原価!F173/0.75)</f>
        <v>0</v>
      </c>
      <c r="G173" s="59">
        <f t="shared" si="5"/>
        <v>0</v>
      </c>
      <c r="H173" s="142">
        <f>原価!H173</f>
        <v>0</v>
      </c>
    </row>
    <row r="174" spans="1:8" ht="20.100000000000001" customHeight="1">
      <c r="A174" s="10"/>
      <c r="B174" s="11">
        <f>原価!B174</f>
        <v>0</v>
      </c>
      <c r="C174" s="11">
        <f>原価!C174</f>
        <v>0</v>
      </c>
      <c r="D174" s="26">
        <f>原価!D174</f>
        <v>0</v>
      </c>
      <c r="E174" s="12">
        <f>原価!E174</f>
        <v>0</v>
      </c>
      <c r="F174" s="56">
        <f>SUM(原価!F174/0.75)</f>
        <v>0</v>
      </c>
      <c r="G174" s="59">
        <f t="shared" si="5"/>
        <v>0</v>
      </c>
      <c r="H174" s="142">
        <f>原価!H174</f>
        <v>0</v>
      </c>
    </row>
    <row r="175" spans="1:8" ht="20.100000000000001" customHeight="1">
      <c r="A175" s="10"/>
      <c r="B175" s="11">
        <f>原価!B175</f>
        <v>0</v>
      </c>
      <c r="C175" s="11">
        <f>原価!C175</f>
        <v>0</v>
      </c>
      <c r="D175" s="26">
        <f>原価!D175</f>
        <v>0</v>
      </c>
      <c r="E175" s="12">
        <f>原価!E175</f>
        <v>0</v>
      </c>
      <c r="F175" s="56">
        <f>SUM(原価!F175/0.75)</f>
        <v>0</v>
      </c>
      <c r="G175" s="59">
        <f t="shared" si="5"/>
        <v>0</v>
      </c>
      <c r="H175" s="142">
        <f>原価!H175</f>
        <v>0</v>
      </c>
    </row>
    <row r="176" spans="1:8" ht="20.100000000000001" customHeight="1">
      <c r="A176" s="10"/>
      <c r="B176" s="11">
        <f>原価!B176</f>
        <v>0</v>
      </c>
      <c r="C176" s="11">
        <f>原価!C176</f>
        <v>0</v>
      </c>
      <c r="D176" s="26">
        <f>原価!D176</f>
        <v>0</v>
      </c>
      <c r="E176" s="12">
        <f>原価!E176</f>
        <v>0</v>
      </c>
      <c r="F176" s="56">
        <f>SUM(原価!F176/0.75)</f>
        <v>0</v>
      </c>
      <c r="G176" s="59">
        <f t="shared" si="5"/>
        <v>0</v>
      </c>
      <c r="H176" s="142">
        <f>原価!H176</f>
        <v>0</v>
      </c>
    </row>
    <row r="177" spans="1:8" ht="20.100000000000001" customHeight="1">
      <c r="A177" s="10"/>
      <c r="B177" s="11">
        <f>原価!B177</f>
        <v>0</v>
      </c>
      <c r="C177" s="11">
        <f>原価!C177</f>
        <v>0</v>
      </c>
      <c r="D177" s="26">
        <f>原価!D177</f>
        <v>0</v>
      </c>
      <c r="E177" s="12">
        <f>原価!E177</f>
        <v>0</v>
      </c>
      <c r="F177" s="56">
        <f>SUM(原価!F177/0.75)</f>
        <v>0</v>
      </c>
      <c r="G177" s="59">
        <f t="shared" si="5"/>
        <v>0</v>
      </c>
      <c r="H177" s="142">
        <f>原価!H177</f>
        <v>0</v>
      </c>
    </row>
    <row r="178" spans="1:8" ht="20.100000000000001" customHeight="1">
      <c r="A178" s="10"/>
      <c r="B178" s="11">
        <f>原価!B178</f>
        <v>0</v>
      </c>
      <c r="C178" s="11">
        <f>原価!C178</f>
        <v>0</v>
      </c>
      <c r="D178" s="26">
        <f>原価!D178</f>
        <v>0</v>
      </c>
      <c r="E178" s="12">
        <f>原価!E178</f>
        <v>0</v>
      </c>
      <c r="F178" s="56">
        <f>SUM(原価!F178/0.75)</f>
        <v>0</v>
      </c>
      <c r="G178" s="59">
        <f t="shared" si="5"/>
        <v>0</v>
      </c>
      <c r="H178" s="142">
        <f>原価!H178</f>
        <v>0</v>
      </c>
    </row>
    <row r="179" spans="1:8" ht="20.100000000000001" customHeight="1">
      <c r="A179" s="10"/>
      <c r="B179" s="11">
        <f>原価!B179</f>
        <v>0</v>
      </c>
      <c r="C179" s="11">
        <f>原価!C179</f>
        <v>0</v>
      </c>
      <c r="D179" s="26">
        <f>原価!D179</f>
        <v>0</v>
      </c>
      <c r="E179" s="12">
        <f>原価!E179</f>
        <v>0</v>
      </c>
      <c r="F179" s="56">
        <f>SUM(原価!F179/0.75)</f>
        <v>0</v>
      </c>
      <c r="G179" s="59">
        <f t="shared" si="5"/>
        <v>0</v>
      </c>
      <c r="H179" s="142">
        <f>原価!H179</f>
        <v>0</v>
      </c>
    </row>
    <row r="180" spans="1:8" ht="20.100000000000001" customHeight="1">
      <c r="A180" s="10"/>
      <c r="B180" s="11">
        <f>原価!B180</f>
        <v>0</v>
      </c>
      <c r="C180" s="11">
        <f>原価!C180</f>
        <v>0</v>
      </c>
      <c r="D180" s="26">
        <f>原価!D180</f>
        <v>0</v>
      </c>
      <c r="E180" s="12">
        <f>原価!E180</f>
        <v>0</v>
      </c>
      <c r="F180" s="56">
        <f>SUM(原価!F180/0.75)</f>
        <v>0</v>
      </c>
      <c r="G180" s="59">
        <f t="shared" si="5"/>
        <v>0</v>
      </c>
      <c r="H180" s="142">
        <f>原価!H180</f>
        <v>0</v>
      </c>
    </row>
    <row r="181" spans="1:8" ht="20.100000000000001" customHeight="1">
      <c r="A181" s="10"/>
      <c r="B181" s="11">
        <f>原価!B181</f>
        <v>0</v>
      </c>
      <c r="C181" s="11">
        <f>原価!C181</f>
        <v>0</v>
      </c>
      <c r="D181" s="26">
        <f>原価!D181</f>
        <v>0</v>
      </c>
      <c r="E181" s="12">
        <f>原価!E181</f>
        <v>0</v>
      </c>
      <c r="F181" s="56">
        <f>SUM(原価!F181/0.75)</f>
        <v>0</v>
      </c>
      <c r="G181" s="59">
        <f t="shared" si="5"/>
        <v>0</v>
      </c>
      <c r="H181" s="142">
        <f>原価!H181</f>
        <v>0</v>
      </c>
    </row>
    <row r="182" spans="1:8" ht="20.100000000000001" customHeight="1">
      <c r="A182" s="10"/>
      <c r="B182" s="11">
        <f>原価!B182</f>
        <v>0</v>
      </c>
      <c r="C182" s="11">
        <f>原価!C182</f>
        <v>0</v>
      </c>
      <c r="D182" s="26">
        <f>原価!D182</f>
        <v>0</v>
      </c>
      <c r="E182" s="12">
        <f>原価!E182</f>
        <v>0</v>
      </c>
      <c r="F182" s="56">
        <f>SUM(原価!F182/0.75)</f>
        <v>0</v>
      </c>
      <c r="G182" s="59">
        <f t="shared" si="5"/>
        <v>0</v>
      </c>
      <c r="H182" s="142">
        <f>原価!H182</f>
        <v>0</v>
      </c>
    </row>
    <row r="183" spans="1:8" ht="20.100000000000001" customHeight="1">
      <c r="A183" s="10">
        <f>実行予算!B183</f>
        <v>0</v>
      </c>
      <c r="B183" s="11">
        <f>原価!B183</f>
        <v>0</v>
      </c>
      <c r="C183" s="11">
        <f>原価!C183</f>
        <v>0</v>
      </c>
      <c r="D183" s="26">
        <f>原価!D183</f>
        <v>0</v>
      </c>
      <c r="E183" s="12">
        <f>原価!E183</f>
        <v>0</v>
      </c>
      <c r="F183" s="56">
        <f>SUM(原価!F183/0.75)</f>
        <v>0</v>
      </c>
      <c r="G183" s="59">
        <f t="shared" si="5"/>
        <v>0</v>
      </c>
      <c r="H183" s="142">
        <f>原価!H183</f>
        <v>0</v>
      </c>
    </row>
    <row r="184" spans="1:8" ht="20.100000000000001" customHeight="1">
      <c r="A184" s="10">
        <f>実行予算!B184</f>
        <v>0</v>
      </c>
      <c r="B184" s="11">
        <f>原価!B184</f>
        <v>0</v>
      </c>
      <c r="C184" s="11">
        <f>原価!C184</f>
        <v>0</v>
      </c>
      <c r="D184" s="26">
        <f>原価!D184</f>
        <v>0</v>
      </c>
      <c r="E184" s="12">
        <f>原価!E184</f>
        <v>0</v>
      </c>
      <c r="F184" s="56">
        <f>SUM(原価!F184/0.75)</f>
        <v>0</v>
      </c>
      <c r="G184" s="59">
        <f t="shared" si="5"/>
        <v>0</v>
      </c>
      <c r="H184" s="142">
        <f>原価!H184</f>
        <v>0</v>
      </c>
    </row>
    <row r="185" spans="1:8" ht="20.100000000000001" customHeight="1">
      <c r="A185" s="10">
        <f>実行予算!B185</f>
        <v>0</v>
      </c>
      <c r="B185" s="11">
        <f>原価!B185</f>
        <v>0</v>
      </c>
      <c r="C185" s="11">
        <f>原価!C185</f>
        <v>0</v>
      </c>
      <c r="D185" s="26">
        <f>原価!D185</f>
        <v>0</v>
      </c>
      <c r="E185" s="12">
        <f>原価!E185</f>
        <v>0</v>
      </c>
      <c r="F185" s="56">
        <f>SUM(原価!F185/0.75)</f>
        <v>0</v>
      </c>
      <c r="G185" s="59">
        <f t="shared" si="5"/>
        <v>0</v>
      </c>
      <c r="H185" s="142">
        <f>原価!H185</f>
        <v>0</v>
      </c>
    </row>
    <row r="186" spans="1:8" ht="20.100000000000001" customHeight="1">
      <c r="A186" s="10">
        <f>実行予算!B186</f>
        <v>0</v>
      </c>
      <c r="B186" s="11">
        <f>原価!B186</f>
        <v>0</v>
      </c>
      <c r="C186" s="11">
        <f>原価!C186</f>
        <v>0</v>
      </c>
      <c r="D186" s="26">
        <f>原価!D186</f>
        <v>0</v>
      </c>
      <c r="E186" s="12">
        <f>原価!E186</f>
        <v>0</v>
      </c>
      <c r="F186" s="56">
        <f>SUM(原価!F186/0.75)</f>
        <v>0</v>
      </c>
      <c r="G186" s="59">
        <f t="shared" si="5"/>
        <v>0</v>
      </c>
      <c r="H186" s="142">
        <f>原価!H186</f>
        <v>0</v>
      </c>
    </row>
    <row r="187" spans="1:8" ht="20.100000000000001" customHeight="1">
      <c r="A187" s="10">
        <f>実行予算!B187</f>
        <v>0</v>
      </c>
      <c r="B187" s="11">
        <f>原価!B187</f>
        <v>0</v>
      </c>
      <c r="C187" s="11">
        <f>原価!C187</f>
        <v>0</v>
      </c>
      <c r="D187" s="26">
        <f>原価!D187</f>
        <v>0</v>
      </c>
      <c r="E187" s="12">
        <f>原価!E187</f>
        <v>0</v>
      </c>
      <c r="F187" s="56">
        <f>SUM(原価!F187/0.75)</f>
        <v>0</v>
      </c>
      <c r="G187" s="59">
        <f t="shared" si="5"/>
        <v>0</v>
      </c>
      <c r="H187" s="142">
        <f>原価!H187</f>
        <v>0</v>
      </c>
    </row>
    <row r="188" spans="1:8" ht="20.100000000000001" customHeight="1">
      <c r="A188" s="10">
        <f>実行予算!B188</f>
        <v>0</v>
      </c>
      <c r="B188" s="11">
        <f>原価!B188</f>
        <v>0</v>
      </c>
      <c r="C188" s="11">
        <f>原価!C188</f>
        <v>0</v>
      </c>
      <c r="D188" s="26">
        <f>原価!D188</f>
        <v>0</v>
      </c>
      <c r="E188" s="12">
        <f>原価!E188</f>
        <v>0</v>
      </c>
      <c r="F188" s="56">
        <f>SUM(原価!F188/0.75)</f>
        <v>0</v>
      </c>
      <c r="G188" s="59">
        <f t="shared" si="5"/>
        <v>0</v>
      </c>
      <c r="H188" s="142">
        <f>原価!H188</f>
        <v>0</v>
      </c>
    </row>
    <row r="189" spans="1:8" ht="20.100000000000001" customHeight="1" thickBot="1">
      <c r="A189" s="18">
        <f>実行予算!B189</f>
        <v>0</v>
      </c>
      <c r="B189" s="19">
        <f>原価!B189</f>
        <v>0</v>
      </c>
      <c r="C189" s="19">
        <f>原価!C189</f>
        <v>0</v>
      </c>
      <c r="D189" s="28">
        <f>原価!D189</f>
        <v>0</v>
      </c>
      <c r="E189" s="20"/>
      <c r="F189" s="57" t="s">
        <v>21</v>
      </c>
      <c r="G189" s="68">
        <f>SUM(G166:G188)</f>
        <v>0</v>
      </c>
      <c r="H189" s="21"/>
    </row>
    <row r="190" spans="1:8" ht="20.100000000000001" customHeight="1" thickBot="1">
      <c r="A190" s="1"/>
      <c r="B190" s="2" t="s">
        <v>0</v>
      </c>
      <c r="C190" s="53"/>
      <c r="D190" s="53"/>
      <c r="E190" s="4"/>
      <c r="F190" s="3"/>
      <c r="G190" s="65"/>
      <c r="H190" s="5"/>
    </row>
    <row r="191" spans="1:8" ht="20.100000000000001" customHeight="1" thickBot="1">
      <c r="A191" s="7"/>
      <c r="B191" s="8" t="s">
        <v>1</v>
      </c>
      <c r="C191" s="54" t="s">
        <v>7</v>
      </c>
      <c r="D191" s="54" t="s">
        <v>2</v>
      </c>
      <c r="E191" s="8" t="s">
        <v>3</v>
      </c>
      <c r="F191" s="8" t="s">
        <v>4</v>
      </c>
      <c r="G191" s="66" t="s">
        <v>5</v>
      </c>
      <c r="H191" s="9" t="s">
        <v>6</v>
      </c>
    </row>
    <row r="192" spans="1:8" ht="20.100000000000001" customHeight="1">
      <c r="A192" s="10" t="s">
        <v>127</v>
      </c>
      <c r="B192" s="11">
        <f>原価!B192</f>
        <v>0</v>
      </c>
      <c r="C192" s="11">
        <f>原価!C192</f>
        <v>0</v>
      </c>
      <c r="D192" s="26">
        <f>原価!D192</f>
        <v>0</v>
      </c>
      <c r="E192" s="12">
        <f>原価!E192</f>
        <v>0</v>
      </c>
      <c r="F192" s="56">
        <f>SUM(原価!F192/0.75)</f>
        <v>0</v>
      </c>
      <c r="G192" s="59"/>
      <c r="H192" s="142">
        <f>原価!H192</f>
        <v>0</v>
      </c>
    </row>
    <row r="193" spans="1:8" ht="20.100000000000001" customHeight="1">
      <c r="A193" s="10"/>
      <c r="B193" s="11">
        <f>原価!B193</f>
        <v>0</v>
      </c>
      <c r="C193" s="11">
        <f>原価!C193</f>
        <v>0</v>
      </c>
      <c r="D193" s="26">
        <f>原価!D193</f>
        <v>0</v>
      </c>
      <c r="E193" s="12">
        <f>原価!E193</f>
        <v>0</v>
      </c>
      <c r="F193" s="56">
        <f>SUM(原価!F193/0.75)</f>
        <v>0</v>
      </c>
      <c r="G193" s="59">
        <f>D193*F193</f>
        <v>0</v>
      </c>
      <c r="H193" s="142">
        <f>原価!H193</f>
        <v>0</v>
      </c>
    </row>
    <row r="194" spans="1:8" ht="20.100000000000001" customHeight="1">
      <c r="A194" s="10"/>
      <c r="B194" s="11">
        <f>原価!B194</f>
        <v>0</v>
      </c>
      <c r="C194" s="11">
        <f>原価!C194</f>
        <v>0</v>
      </c>
      <c r="D194" s="26">
        <f>原価!D194</f>
        <v>0</v>
      </c>
      <c r="E194" s="12">
        <f>原価!E194</f>
        <v>0</v>
      </c>
      <c r="F194" s="56">
        <f>SUM(原価!F194/0.75)</f>
        <v>0</v>
      </c>
      <c r="G194" s="59">
        <f>D194*F194</f>
        <v>0</v>
      </c>
      <c r="H194" s="142">
        <f>原価!H194</f>
        <v>0</v>
      </c>
    </row>
    <row r="195" spans="1:8" ht="20.100000000000001" customHeight="1">
      <c r="A195" s="10"/>
      <c r="B195" s="11">
        <f>原価!B195</f>
        <v>0</v>
      </c>
      <c r="C195" s="11">
        <f>原価!C195</f>
        <v>0</v>
      </c>
      <c r="D195" s="26">
        <f>原価!D195</f>
        <v>0</v>
      </c>
      <c r="E195" s="12">
        <f>原価!E195</f>
        <v>0</v>
      </c>
      <c r="F195" s="56">
        <f>SUM(原価!F195/0.75)</f>
        <v>0</v>
      </c>
      <c r="G195" s="59">
        <f t="shared" ref="G195:G215" si="6">D195*F195</f>
        <v>0</v>
      </c>
      <c r="H195" s="142">
        <f>原価!H195</f>
        <v>0</v>
      </c>
    </row>
    <row r="196" spans="1:8" ht="20.100000000000001" customHeight="1">
      <c r="A196" s="10"/>
      <c r="B196" s="11">
        <f>原価!B196</f>
        <v>0</v>
      </c>
      <c r="C196" s="11">
        <f>原価!C196</f>
        <v>0</v>
      </c>
      <c r="D196" s="26">
        <f>原価!D196</f>
        <v>0</v>
      </c>
      <c r="E196" s="12">
        <f>原価!E196</f>
        <v>0</v>
      </c>
      <c r="F196" s="56">
        <f>SUM(原価!F196/0.75)</f>
        <v>0</v>
      </c>
      <c r="G196" s="59">
        <f t="shared" si="6"/>
        <v>0</v>
      </c>
      <c r="H196" s="142">
        <f>原価!H196</f>
        <v>0</v>
      </c>
    </row>
    <row r="197" spans="1:8" ht="20.100000000000001" customHeight="1">
      <c r="A197" s="10"/>
      <c r="B197" s="11">
        <f>原価!B197</f>
        <v>0</v>
      </c>
      <c r="C197" s="11">
        <f>原価!C197</f>
        <v>0</v>
      </c>
      <c r="D197" s="26">
        <f>原価!D197</f>
        <v>0</v>
      </c>
      <c r="E197" s="12">
        <f>原価!E197</f>
        <v>0</v>
      </c>
      <c r="F197" s="56">
        <f>SUM(原価!F197/0.75)</f>
        <v>0</v>
      </c>
      <c r="G197" s="59">
        <f t="shared" si="6"/>
        <v>0</v>
      </c>
      <c r="H197" s="142">
        <f>原価!H197</f>
        <v>0</v>
      </c>
    </row>
    <row r="198" spans="1:8" ht="20.100000000000001" customHeight="1">
      <c r="A198" s="10"/>
      <c r="B198" s="11">
        <f>原価!B198</f>
        <v>0</v>
      </c>
      <c r="C198" s="11">
        <f>原価!C198</f>
        <v>0</v>
      </c>
      <c r="D198" s="26">
        <f>原価!D198</f>
        <v>0</v>
      </c>
      <c r="E198" s="12">
        <f>原価!E198</f>
        <v>0</v>
      </c>
      <c r="F198" s="56">
        <f>SUM(原価!F198/0.75)</f>
        <v>0</v>
      </c>
      <c r="G198" s="59">
        <f t="shared" si="6"/>
        <v>0</v>
      </c>
      <c r="H198" s="142">
        <f>原価!H198</f>
        <v>0</v>
      </c>
    </row>
    <row r="199" spans="1:8" ht="20.100000000000001" customHeight="1">
      <c r="A199" s="10"/>
      <c r="B199" s="11">
        <f>原価!B199</f>
        <v>0</v>
      </c>
      <c r="C199" s="11">
        <f>原価!C199</f>
        <v>0</v>
      </c>
      <c r="D199" s="26">
        <f>原価!D199</f>
        <v>0</v>
      </c>
      <c r="E199" s="12">
        <f>原価!E199</f>
        <v>0</v>
      </c>
      <c r="F199" s="56">
        <f>SUM(原価!F199/0.75)</f>
        <v>0</v>
      </c>
      <c r="G199" s="59">
        <f t="shared" si="6"/>
        <v>0</v>
      </c>
      <c r="H199" s="142">
        <f>原価!H199</f>
        <v>0</v>
      </c>
    </row>
    <row r="200" spans="1:8" ht="20.100000000000001" customHeight="1">
      <c r="A200" s="10"/>
      <c r="B200" s="11">
        <f>原価!B200</f>
        <v>0</v>
      </c>
      <c r="C200" s="11">
        <f>原価!C200</f>
        <v>0</v>
      </c>
      <c r="D200" s="26">
        <f>原価!D200</f>
        <v>0</v>
      </c>
      <c r="E200" s="12">
        <f>原価!E200</f>
        <v>0</v>
      </c>
      <c r="F200" s="56">
        <f>SUM(原価!F200/0.75)</f>
        <v>0</v>
      </c>
      <c r="G200" s="59">
        <f t="shared" si="6"/>
        <v>0</v>
      </c>
      <c r="H200" s="142">
        <f>原価!H200</f>
        <v>0</v>
      </c>
    </row>
    <row r="201" spans="1:8" ht="20.100000000000001" customHeight="1">
      <c r="A201" s="10"/>
      <c r="B201" s="11">
        <f>原価!B201</f>
        <v>0</v>
      </c>
      <c r="C201" s="11">
        <f>原価!C201</f>
        <v>0</v>
      </c>
      <c r="D201" s="26">
        <f>原価!D201</f>
        <v>0</v>
      </c>
      <c r="E201" s="12">
        <f>原価!E201</f>
        <v>0</v>
      </c>
      <c r="F201" s="56">
        <f>SUM(原価!F201/0.75)</f>
        <v>0</v>
      </c>
      <c r="G201" s="59">
        <f t="shared" si="6"/>
        <v>0</v>
      </c>
      <c r="H201" s="142">
        <f>原価!H201</f>
        <v>0</v>
      </c>
    </row>
    <row r="202" spans="1:8" ht="20.100000000000001" customHeight="1">
      <c r="A202" s="10"/>
      <c r="B202" s="11">
        <f>原価!B202</f>
        <v>0</v>
      </c>
      <c r="C202" s="11">
        <f>原価!C202</f>
        <v>0</v>
      </c>
      <c r="D202" s="26">
        <f>原価!D202</f>
        <v>0</v>
      </c>
      <c r="E202" s="12">
        <f>原価!E202</f>
        <v>0</v>
      </c>
      <c r="F202" s="56">
        <f>SUM(原価!F202/0.75)</f>
        <v>0</v>
      </c>
      <c r="G202" s="59">
        <f t="shared" si="6"/>
        <v>0</v>
      </c>
      <c r="H202" s="142">
        <f>原価!H202</f>
        <v>0</v>
      </c>
    </row>
    <row r="203" spans="1:8" ht="20.100000000000001" customHeight="1">
      <c r="A203" s="10"/>
      <c r="B203" s="11">
        <f>原価!B203</f>
        <v>0</v>
      </c>
      <c r="C203" s="11">
        <f>原価!C203</f>
        <v>0</v>
      </c>
      <c r="D203" s="26">
        <f>原価!D203</f>
        <v>0</v>
      </c>
      <c r="E203" s="12">
        <f>原価!E203</f>
        <v>0</v>
      </c>
      <c r="F203" s="56">
        <f>SUM(原価!F203/0.75)</f>
        <v>0</v>
      </c>
      <c r="G203" s="59">
        <f t="shared" si="6"/>
        <v>0</v>
      </c>
      <c r="H203" s="142">
        <f>原価!H203</f>
        <v>0</v>
      </c>
    </row>
    <row r="204" spans="1:8" ht="20.100000000000001" customHeight="1">
      <c r="A204" s="10"/>
      <c r="B204" s="11">
        <f>原価!B204</f>
        <v>0</v>
      </c>
      <c r="C204" s="11">
        <f>原価!C204</f>
        <v>0</v>
      </c>
      <c r="D204" s="26">
        <f>原価!D204</f>
        <v>0</v>
      </c>
      <c r="E204" s="12">
        <f>原価!E204</f>
        <v>0</v>
      </c>
      <c r="F204" s="56">
        <f>SUM(原価!F204/0.75)</f>
        <v>0</v>
      </c>
      <c r="G204" s="59">
        <f t="shared" si="6"/>
        <v>0</v>
      </c>
      <c r="H204" s="142">
        <f>原価!H204</f>
        <v>0</v>
      </c>
    </row>
    <row r="205" spans="1:8" ht="20.100000000000001" customHeight="1">
      <c r="A205" s="10"/>
      <c r="B205" s="11">
        <f>原価!B205</f>
        <v>0</v>
      </c>
      <c r="C205" s="11">
        <f>原価!C205</f>
        <v>0</v>
      </c>
      <c r="D205" s="26">
        <f>原価!D205</f>
        <v>0</v>
      </c>
      <c r="E205" s="12">
        <f>原価!E205</f>
        <v>0</v>
      </c>
      <c r="F205" s="56">
        <f>SUM(原価!F205/0.75)</f>
        <v>0</v>
      </c>
      <c r="G205" s="59">
        <f t="shared" si="6"/>
        <v>0</v>
      </c>
      <c r="H205" s="142">
        <f>原価!H205</f>
        <v>0</v>
      </c>
    </row>
    <row r="206" spans="1:8" ht="20.100000000000001" customHeight="1">
      <c r="A206" s="10"/>
      <c r="B206" s="11">
        <f>原価!B206</f>
        <v>0</v>
      </c>
      <c r="C206" s="11">
        <f>原価!C206</f>
        <v>0</v>
      </c>
      <c r="D206" s="26">
        <f>原価!D206</f>
        <v>0</v>
      </c>
      <c r="E206" s="12">
        <f>原価!E206</f>
        <v>0</v>
      </c>
      <c r="F206" s="56">
        <f>SUM(原価!F206/0.75)</f>
        <v>0</v>
      </c>
      <c r="G206" s="59">
        <f t="shared" si="6"/>
        <v>0</v>
      </c>
      <c r="H206" s="142">
        <f>原価!H206</f>
        <v>0</v>
      </c>
    </row>
    <row r="207" spans="1:8" ht="20.100000000000001" customHeight="1">
      <c r="A207" s="10"/>
      <c r="B207" s="11">
        <f>原価!B207</f>
        <v>0</v>
      </c>
      <c r="C207" s="11">
        <f>原価!C207</f>
        <v>0</v>
      </c>
      <c r="D207" s="26">
        <f>原価!D207</f>
        <v>0</v>
      </c>
      <c r="E207" s="12">
        <f>原価!E207</f>
        <v>0</v>
      </c>
      <c r="F207" s="56">
        <f>SUM(原価!F207/0.75)</f>
        <v>0</v>
      </c>
      <c r="G207" s="59">
        <f t="shared" si="6"/>
        <v>0</v>
      </c>
      <c r="H207" s="142">
        <f>原価!H207</f>
        <v>0</v>
      </c>
    </row>
    <row r="208" spans="1:8" ht="20.100000000000001" customHeight="1">
      <c r="A208" s="10"/>
      <c r="B208" s="11">
        <f>原価!B208</f>
        <v>0</v>
      </c>
      <c r="C208" s="11">
        <f>原価!C208</f>
        <v>0</v>
      </c>
      <c r="D208" s="26">
        <f>原価!D208</f>
        <v>0</v>
      </c>
      <c r="E208" s="12">
        <f>原価!E208</f>
        <v>0</v>
      </c>
      <c r="F208" s="56">
        <f>SUM(原価!F208/0.75)</f>
        <v>0</v>
      </c>
      <c r="G208" s="59">
        <f t="shared" si="6"/>
        <v>0</v>
      </c>
      <c r="H208" s="142">
        <f>原価!H208</f>
        <v>0</v>
      </c>
    </row>
    <row r="209" spans="1:8" ht="20.100000000000001" customHeight="1">
      <c r="A209" s="10"/>
      <c r="B209" s="11">
        <f>原価!B209</f>
        <v>0</v>
      </c>
      <c r="C209" s="11">
        <f>原価!C209</f>
        <v>0</v>
      </c>
      <c r="D209" s="26">
        <f>原価!D209</f>
        <v>0</v>
      </c>
      <c r="E209" s="12">
        <f>原価!E209</f>
        <v>0</v>
      </c>
      <c r="F209" s="56">
        <f>SUM(原価!F209/0.75)</f>
        <v>0</v>
      </c>
      <c r="G209" s="59">
        <f t="shared" si="6"/>
        <v>0</v>
      </c>
      <c r="H209" s="142">
        <f>原価!H209</f>
        <v>0</v>
      </c>
    </row>
    <row r="210" spans="1:8" ht="20.100000000000001" customHeight="1">
      <c r="A210" s="10">
        <f>実行予算!B210</f>
        <v>0</v>
      </c>
      <c r="B210" s="11">
        <f>原価!B210</f>
        <v>0</v>
      </c>
      <c r="C210" s="11">
        <f>原価!C210</f>
        <v>0</v>
      </c>
      <c r="D210" s="26">
        <f>原価!D210</f>
        <v>0</v>
      </c>
      <c r="E210" s="12">
        <f>原価!E210</f>
        <v>0</v>
      </c>
      <c r="F210" s="56">
        <f>SUM(原価!F210/0.75)</f>
        <v>0</v>
      </c>
      <c r="G210" s="59">
        <f t="shared" si="6"/>
        <v>0</v>
      </c>
      <c r="H210" s="142">
        <f>原価!H210</f>
        <v>0</v>
      </c>
    </row>
    <row r="211" spans="1:8" ht="20.100000000000001" customHeight="1">
      <c r="A211" s="10">
        <f>実行予算!B211</f>
        <v>0</v>
      </c>
      <c r="B211" s="11">
        <f>原価!B211</f>
        <v>0</v>
      </c>
      <c r="C211" s="11">
        <f>原価!C211</f>
        <v>0</v>
      </c>
      <c r="D211" s="26">
        <f>原価!D211</f>
        <v>0</v>
      </c>
      <c r="E211" s="12">
        <f>原価!E211</f>
        <v>0</v>
      </c>
      <c r="F211" s="56">
        <f>SUM(原価!F211/0.75)</f>
        <v>0</v>
      </c>
      <c r="G211" s="59">
        <f t="shared" si="6"/>
        <v>0</v>
      </c>
      <c r="H211" s="142">
        <f>原価!H211</f>
        <v>0</v>
      </c>
    </row>
    <row r="212" spans="1:8" ht="20.100000000000001" customHeight="1">
      <c r="A212" s="10">
        <f>実行予算!B212</f>
        <v>0</v>
      </c>
      <c r="B212" s="11">
        <f>原価!B212</f>
        <v>0</v>
      </c>
      <c r="C212" s="11">
        <f>原価!C212</f>
        <v>0</v>
      </c>
      <c r="D212" s="26">
        <f>原価!D212</f>
        <v>0</v>
      </c>
      <c r="E212" s="12">
        <f>原価!E212</f>
        <v>0</v>
      </c>
      <c r="F212" s="56">
        <f>SUM(原価!F212/0.75)</f>
        <v>0</v>
      </c>
      <c r="G212" s="59">
        <f t="shared" si="6"/>
        <v>0</v>
      </c>
      <c r="H212" s="142">
        <f>原価!H212</f>
        <v>0</v>
      </c>
    </row>
    <row r="213" spans="1:8" ht="20.100000000000001" customHeight="1">
      <c r="A213" s="10">
        <f>実行予算!B213</f>
        <v>0</v>
      </c>
      <c r="B213" s="11">
        <f>原価!B213</f>
        <v>0</v>
      </c>
      <c r="C213" s="11">
        <f>原価!C213</f>
        <v>0</v>
      </c>
      <c r="D213" s="26">
        <f>原価!D213</f>
        <v>0</v>
      </c>
      <c r="E213" s="12">
        <f>原価!E213</f>
        <v>0</v>
      </c>
      <c r="F213" s="56">
        <f>SUM(原価!F213/0.75)</f>
        <v>0</v>
      </c>
      <c r="G213" s="59">
        <f t="shared" si="6"/>
        <v>0</v>
      </c>
      <c r="H213" s="142">
        <f>原価!H213</f>
        <v>0</v>
      </c>
    </row>
    <row r="214" spans="1:8" ht="20.100000000000001" customHeight="1">
      <c r="A214" s="10">
        <f>実行予算!B214</f>
        <v>0</v>
      </c>
      <c r="B214" s="11">
        <f>原価!B214</f>
        <v>0</v>
      </c>
      <c r="C214" s="11">
        <f>原価!C214</f>
        <v>0</v>
      </c>
      <c r="D214" s="26">
        <f>原価!D214</f>
        <v>0</v>
      </c>
      <c r="E214" s="12">
        <f>原価!E214</f>
        <v>0</v>
      </c>
      <c r="F214" s="56">
        <f>SUM(原価!F214/0.75)</f>
        <v>0</v>
      </c>
      <c r="G214" s="59">
        <f t="shared" si="6"/>
        <v>0</v>
      </c>
      <c r="H214" s="142">
        <f>原価!H214</f>
        <v>0</v>
      </c>
    </row>
    <row r="215" spans="1:8" ht="20.100000000000001" customHeight="1">
      <c r="A215" s="14">
        <f>実行予算!B215</f>
        <v>0</v>
      </c>
      <c r="B215" s="15">
        <f>原価!B215</f>
        <v>0</v>
      </c>
      <c r="C215" s="15">
        <f>原価!C215</f>
        <v>0</v>
      </c>
      <c r="D215" s="27">
        <f>原価!D215</f>
        <v>0</v>
      </c>
      <c r="E215" s="16">
        <f>原価!E215</f>
        <v>0</v>
      </c>
      <c r="F215" s="56">
        <f>SUM(原価!F215/0.75)</f>
        <v>0</v>
      </c>
      <c r="G215" s="59">
        <f t="shared" si="6"/>
        <v>0</v>
      </c>
      <c r="H215" s="142">
        <f>原価!H215</f>
        <v>0</v>
      </c>
    </row>
    <row r="216" spans="1:8" ht="20.100000000000001" customHeight="1" thickBot="1">
      <c r="A216" s="18">
        <f>実行予算!B216</f>
        <v>0</v>
      </c>
      <c r="B216" s="134">
        <f>原価!B216</f>
        <v>0</v>
      </c>
      <c r="C216" s="134">
        <f>原価!C216</f>
        <v>0</v>
      </c>
      <c r="D216" s="135">
        <f>原価!D216</f>
        <v>0</v>
      </c>
      <c r="E216" s="20"/>
      <c r="F216" s="57" t="s">
        <v>21</v>
      </c>
      <c r="G216" s="68">
        <f>SUM(G193:G215)</f>
        <v>0</v>
      </c>
      <c r="H216" s="21"/>
    </row>
    <row r="217" spans="1:8" ht="20.100000000000001" customHeight="1" thickBot="1">
      <c r="A217" s="1"/>
      <c r="B217" s="2" t="s">
        <v>0</v>
      </c>
      <c r="C217" s="53"/>
      <c r="D217" s="53"/>
      <c r="E217" s="4"/>
      <c r="F217" s="3"/>
      <c r="G217" s="65"/>
      <c r="H217" s="5"/>
    </row>
    <row r="218" spans="1:8" ht="20.100000000000001" customHeight="1" thickBot="1">
      <c r="A218" s="7"/>
      <c r="B218" s="8" t="s">
        <v>1</v>
      </c>
      <c r="C218" s="54" t="s">
        <v>7</v>
      </c>
      <c r="D218" s="54" t="s">
        <v>2</v>
      </c>
      <c r="E218" s="8" t="s">
        <v>3</v>
      </c>
      <c r="F218" s="8" t="s">
        <v>4</v>
      </c>
      <c r="G218" s="66" t="s">
        <v>5</v>
      </c>
      <c r="H218" s="9" t="s">
        <v>6</v>
      </c>
    </row>
    <row r="219" spans="1:8" ht="20.100000000000001" customHeight="1">
      <c r="A219" s="10" t="s">
        <v>128</v>
      </c>
      <c r="B219" s="11">
        <f>原価!B219</f>
        <v>0</v>
      </c>
      <c r="C219" s="11">
        <f>原価!C219</f>
        <v>0</v>
      </c>
      <c r="D219" s="26">
        <f>原価!D219</f>
        <v>0</v>
      </c>
      <c r="E219" s="12">
        <f>原価!E219</f>
        <v>0</v>
      </c>
      <c r="F219" s="56">
        <f>SUM(原価!F219/0.75)</f>
        <v>0</v>
      </c>
      <c r="G219" s="59"/>
      <c r="H219" s="143">
        <f>原価!H219</f>
        <v>0</v>
      </c>
    </row>
    <row r="220" spans="1:8" ht="20.100000000000001" customHeight="1">
      <c r="A220" s="10"/>
      <c r="B220" s="11">
        <f>原価!B220</f>
        <v>0</v>
      </c>
      <c r="C220" s="11">
        <f>原価!C220</f>
        <v>0</v>
      </c>
      <c r="D220" s="26">
        <f>原価!D220</f>
        <v>0</v>
      </c>
      <c r="E220" s="12">
        <f>原価!E220</f>
        <v>0</v>
      </c>
      <c r="F220" s="56">
        <f>SUM(原価!F220/0.75)</f>
        <v>0</v>
      </c>
      <c r="G220" s="59">
        <f>D220*F220</f>
        <v>0</v>
      </c>
      <c r="H220" s="143">
        <f>原価!H220</f>
        <v>0</v>
      </c>
    </row>
    <row r="221" spans="1:8" ht="20.100000000000001" customHeight="1">
      <c r="A221" s="10"/>
      <c r="B221" s="11">
        <f>原価!B221</f>
        <v>0</v>
      </c>
      <c r="C221" s="11">
        <f>原価!C221</f>
        <v>0</v>
      </c>
      <c r="D221" s="26">
        <f>原価!D221</f>
        <v>0</v>
      </c>
      <c r="E221" s="12">
        <f>原価!E221</f>
        <v>0</v>
      </c>
      <c r="F221" s="56">
        <f>SUM(原価!F221/0.75)</f>
        <v>0</v>
      </c>
      <c r="G221" s="59">
        <f>D221*F221</f>
        <v>0</v>
      </c>
      <c r="H221" s="143">
        <f>原価!H221</f>
        <v>0</v>
      </c>
    </row>
    <row r="222" spans="1:8" ht="20.100000000000001" customHeight="1">
      <c r="A222" s="10"/>
      <c r="B222" s="11">
        <f>原価!B222</f>
        <v>0</v>
      </c>
      <c r="C222" s="11">
        <f>原価!C222</f>
        <v>0</v>
      </c>
      <c r="D222" s="26">
        <f>原価!D222</f>
        <v>0</v>
      </c>
      <c r="E222" s="12">
        <f>原価!E222</f>
        <v>0</v>
      </c>
      <c r="F222" s="56">
        <f>SUM(原価!F222/0.75)</f>
        <v>0</v>
      </c>
      <c r="G222" s="59">
        <f t="shared" ref="G222:G242" si="7">D222*F222</f>
        <v>0</v>
      </c>
      <c r="H222" s="143">
        <f>原価!H222</f>
        <v>0</v>
      </c>
    </row>
    <row r="223" spans="1:8" ht="20.100000000000001" customHeight="1">
      <c r="A223" s="10"/>
      <c r="B223" s="11">
        <f>原価!B223</f>
        <v>0</v>
      </c>
      <c r="C223" s="11">
        <f>原価!C223</f>
        <v>0</v>
      </c>
      <c r="D223" s="26">
        <f>原価!D223</f>
        <v>0</v>
      </c>
      <c r="E223" s="12">
        <f>原価!E223</f>
        <v>0</v>
      </c>
      <c r="F223" s="56">
        <f>SUM(原価!F223/0.75)</f>
        <v>0</v>
      </c>
      <c r="G223" s="59">
        <f t="shared" si="7"/>
        <v>0</v>
      </c>
      <c r="H223" s="143">
        <f>原価!H223</f>
        <v>0</v>
      </c>
    </row>
    <row r="224" spans="1:8" ht="20.100000000000001" customHeight="1">
      <c r="A224" s="10"/>
      <c r="B224" s="11">
        <f>原価!B224</f>
        <v>0</v>
      </c>
      <c r="C224" s="11">
        <f>原価!C224</f>
        <v>0</v>
      </c>
      <c r="D224" s="26">
        <f>原価!D224</f>
        <v>0</v>
      </c>
      <c r="E224" s="12">
        <f>原価!E224</f>
        <v>0</v>
      </c>
      <c r="F224" s="56">
        <f>SUM(原価!F224/0.75)</f>
        <v>0</v>
      </c>
      <c r="G224" s="59">
        <f t="shared" si="7"/>
        <v>0</v>
      </c>
      <c r="H224" s="143">
        <f>原価!H224</f>
        <v>0</v>
      </c>
    </row>
    <row r="225" spans="1:8" ht="20.100000000000001" customHeight="1">
      <c r="A225" s="10"/>
      <c r="B225" s="11">
        <f>原価!B225</f>
        <v>0</v>
      </c>
      <c r="C225" s="11">
        <f>原価!C225</f>
        <v>0</v>
      </c>
      <c r="D225" s="26">
        <f>原価!D225</f>
        <v>0</v>
      </c>
      <c r="E225" s="12">
        <f>原価!E225</f>
        <v>0</v>
      </c>
      <c r="F225" s="56">
        <f>SUM(原価!F225/0.75)</f>
        <v>0</v>
      </c>
      <c r="G225" s="59">
        <f t="shared" si="7"/>
        <v>0</v>
      </c>
      <c r="H225" s="143">
        <f>原価!H225</f>
        <v>0</v>
      </c>
    </row>
    <row r="226" spans="1:8" ht="20.100000000000001" customHeight="1">
      <c r="A226" s="10"/>
      <c r="B226" s="11">
        <f>原価!B226</f>
        <v>0</v>
      </c>
      <c r="C226" s="11">
        <f>原価!C226</f>
        <v>0</v>
      </c>
      <c r="D226" s="26">
        <f>原価!D226</f>
        <v>0</v>
      </c>
      <c r="E226" s="12">
        <f>原価!E226</f>
        <v>0</v>
      </c>
      <c r="F226" s="56">
        <f>SUM(原価!F226/0.75)</f>
        <v>0</v>
      </c>
      <c r="G226" s="59">
        <f t="shared" si="7"/>
        <v>0</v>
      </c>
      <c r="H226" s="143">
        <f>原価!H226</f>
        <v>0</v>
      </c>
    </row>
    <row r="227" spans="1:8" ht="20.100000000000001" customHeight="1">
      <c r="A227" s="10"/>
      <c r="B227" s="11">
        <f>原価!B227</f>
        <v>0</v>
      </c>
      <c r="C227" s="11">
        <f>原価!C227</f>
        <v>0</v>
      </c>
      <c r="D227" s="26">
        <f>原価!D227</f>
        <v>0</v>
      </c>
      <c r="E227" s="12">
        <f>原価!E227</f>
        <v>0</v>
      </c>
      <c r="F227" s="56">
        <f>SUM(原価!F227/0.75)</f>
        <v>0</v>
      </c>
      <c r="G227" s="59">
        <f t="shared" si="7"/>
        <v>0</v>
      </c>
      <c r="H227" s="143">
        <f>原価!H227</f>
        <v>0</v>
      </c>
    </row>
    <row r="228" spans="1:8" ht="20.100000000000001" customHeight="1">
      <c r="A228" s="10"/>
      <c r="B228" s="11">
        <f>原価!B228</f>
        <v>0</v>
      </c>
      <c r="C228" s="11">
        <f>原価!C228</f>
        <v>0</v>
      </c>
      <c r="D228" s="26">
        <f>原価!D228</f>
        <v>0</v>
      </c>
      <c r="E228" s="12">
        <f>原価!E228</f>
        <v>0</v>
      </c>
      <c r="F228" s="56">
        <f>SUM(原価!F228/0.75)</f>
        <v>0</v>
      </c>
      <c r="G228" s="59">
        <f t="shared" si="7"/>
        <v>0</v>
      </c>
      <c r="H228" s="143">
        <f>原価!H228</f>
        <v>0</v>
      </c>
    </row>
    <row r="229" spans="1:8" ht="20.100000000000001" customHeight="1">
      <c r="A229" s="10"/>
      <c r="B229" s="11">
        <f>原価!B229</f>
        <v>0</v>
      </c>
      <c r="C229" s="11">
        <f>原価!C229</f>
        <v>0</v>
      </c>
      <c r="D229" s="26">
        <f>原価!D229</f>
        <v>0</v>
      </c>
      <c r="E229" s="12">
        <f>原価!E229</f>
        <v>0</v>
      </c>
      <c r="F229" s="56">
        <f>SUM(原価!F229/0.75)</f>
        <v>0</v>
      </c>
      <c r="G229" s="59">
        <f t="shared" si="7"/>
        <v>0</v>
      </c>
      <c r="H229" s="143">
        <f>原価!H229</f>
        <v>0</v>
      </c>
    </row>
    <row r="230" spans="1:8" ht="20.100000000000001" customHeight="1">
      <c r="A230" s="10"/>
      <c r="B230" s="11">
        <f>原価!B230</f>
        <v>0</v>
      </c>
      <c r="C230" s="11">
        <f>原価!C230</f>
        <v>0</v>
      </c>
      <c r="D230" s="26">
        <f>原価!D230</f>
        <v>0</v>
      </c>
      <c r="E230" s="12">
        <f>原価!E230</f>
        <v>0</v>
      </c>
      <c r="F230" s="56">
        <f>SUM(原価!F230/0.75)</f>
        <v>0</v>
      </c>
      <c r="G230" s="59">
        <f t="shared" si="7"/>
        <v>0</v>
      </c>
      <c r="H230" s="143">
        <f>原価!H230</f>
        <v>0</v>
      </c>
    </row>
    <row r="231" spans="1:8" ht="20.100000000000001" customHeight="1">
      <c r="A231" s="10"/>
      <c r="B231" s="11">
        <f>原価!B231</f>
        <v>0</v>
      </c>
      <c r="C231" s="11">
        <f>原価!C231</f>
        <v>0</v>
      </c>
      <c r="D231" s="26">
        <f>原価!D231</f>
        <v>0</v>
      </c>
      <c r="E231" s="12">
        <f>原価!E231</f>
        <v>0</v>
      </c>
      <c r="F231" s="56">
        <f>SUM(原価!F231/0.75)</f>
        <v>0</v>
      </c>
      <c r="G231" s="59">
        <f t="shared" si="7"/>
        <v>0</v>
      </c>
      <c r="H231" s="143">
        <f>原価!H231</f>
        <v>0</v>
      </c>
    </row>
    <row r="232" spans="1:8" ht="20.100000000000001" customHeight="1">
      <c r="A232" s="10"/>
      <c r="B232" s="11">
        <f>原価!B232</f>
        <v>0</v>
      </c>
      <c r="C232" s="11">
        <f>原価!C232</f>
        <v>0</v>
      </c>
      <c r="D232" s="26">
        <f>原価!D232</f>
        <v>0</v>
      </c>
      <c r="E232" s="12">
        <f>原価!E232</f>
        <v>0</v>
      </c>
      <c r="F232" s="56">
        <f>SUM(原価!F232/0.75)</f>
        <v>0</v>
      </c>
      <c r="G232" s="59">
        <f t="shared" si="7"/>
        <v>0</v>
      </c>
      <c r="H232" s="143">
        <f>原価!H232</f>
        <v>0</v>
      </c>
    </row>
    <row r="233" spans="1:8" ht="20.100000000000001" customHeight="1">
      <c r="A233" s="10"/>
      <c r="B233" s="11">
        <f>原価!B233</f>
        <v>0</v>
      </c>
      <c r="C233" s="11">
        <f>原価!C233</f>
        <v>0</v>
      </c>
      <c r="D233" s="26">
        <f>原価!D233</f>
        <v>0</v>
      </c>
      <c r="E233" s="12">
        <f>原価!E233</f>
        <v>0</v>
      </c>
      <c r="F233" s="56">
        <f>SUM(原価!F233/0.75)</f>
        <v>0</v>
      </c>
      <c r="G233" s="59">
        <f t="shared" si="7"/>
        <v>0</v>
      </c>
      <c r="H233" s="143">
        <f>原価!H233</f>
        <v>0</v>
      </c>
    </row>
    <row r="234" spans="1:8" ht="20.100000000000001" customHeight="1">
      <c r="A234" s="10"/>
      <c r="B234" s="11">
        <f>原価!B234</f>
        <v>0</v>
      </c>
      <c r="C234" s="11">
        <f>原価!C234</f>
        <v>0</v>
      </c>
      <c r="D234" s="26">
        <f>原価!D234</f>
        <v>0</v>
      </c>
      <c r="E234" s="12">
        <f>原価!E234</f>
        <v>0</v>
      </c>
      <c r="F234" s="56">
        <f>SUM(原価!F234/0.75)</f>
        <v>0</v>
      </c>
      <c r="G234" s="59">
        <f t="shared" si="7"/>
        <v>0</v>
      </c>
      <c r="H234" s="143">
        <f>原価!H234</f>
        <v>0</v>
      </c>
    </row>
    <row r="235" spans="1:8" ht="20.100000000000001" customHeight="1">
      <c r="A235" s="10"/>
      <c r="B235" s="11">
        <f>原価!B235</f>
        <v>0</v>
      </c>
      <c r="C235" s="11">
        <f>原価!C235</f>
        <v>0</v>
      </c>
      <c r="D235" s="26">
        <f>原価!D235</f>
        <v>0</v>
      </c>
      <c r="E235" s="12">
        <f>原価!E235</f>
        <v>0</v>
      </c>
      <c r="F235" s="56">
        <f>SUM(原価!F235/0.75)</f>
        <v>0</v>
      </c>
      <c r="G235" s="59">
        <f t="shared" si="7"/>
        <v>0</v>
      </c>
      <c r="H235" s="143">
        <f>原価!H235</f>
        <v>0</v>
      </c>
    </row>
    <row r="236" spans="1:8" ht="20.100000000000001" customHeight="1">
      <c r="A236" s="10"/>
      <c r="B236" s="11">
        <f>原価!B236</f>
        <v>0</v>
      </c>
      <c r="C236" s="11">
        <f>原価!C236</f>
        <v>0</v>
      </c>
      <c r="D236" s="26">
        <f>原価!D236</f>
        <v>0</v>
      </c>
      <c r="E236" s="12">
        <f>原価!E236</f>
        <v>0</v>
      </c>
      <c r="F236" s="56">
        <f>SUM(原価!F236/0.75)</f>
        <v>0</v>
      </c>
      <c r="G236" s="59">
        <f t="shared" si="7"/>
        <v>0</v>
      </c>
      <c r="H236" s="143">
        <f>原価!H236</f>
        <v>0</v>
      </c>
    </row>
    <row r="237" spans="1:8" ht="20.100000000000001" customHeight="1">
      <c r="A237" s="10">
        <f>実行予算!B237</f>
        <v>0</v>
      </c>
      <c r="B237" s="11">
        <f>原価!B237</f>
        <v>0</v>
      </c>
      <c r="C237" s="11">
        <f>原価!C237</f>
        <v>0</v>
      </c>
      <c r="D237" s="26">
        <f>原価!D237</f>
        <v>0</v>
      </c>
      <c r="E237" s="12">
        <f>原価!E237</f>
        <v>0</v>
      </c>
      <c r="F237" s="56">
        <f>SUM(原価!F237/0.75)</f>
        <v>0</v>
      </c>
      <c r="G237" s="59">
        <f t="shared" si="7"/>
        <v>0</v>
      </c>
      <c r="H237" s="143">
        <f>原価!H237</f>
        <v>0</v>
      </c>
    </row>
    <row r="238" spans="1:8" ht="20.100000000000001" customHeight="1">
      <c r="A238" s="10">
        <f>実行予算!B238</f>
        <v>0</v>
      </c>
      <c r="B238" s="11">
        <f>原価!B238</f>
        <v>0</v>
      </c>
      <c r="C238" s="11">
        <f>原価!C238</f>
        <v>0</v>
      </c>
      <c r="D238" s="26">
        <f>原価!D238</f>
        <v>0</v>
      </c>
      <c r="E238" s="12">
        <f>原価!E238</f>
        <v>0</v>
      </c>
      <c r="F238" s="56">
        <f>SUM(原価!F238/0.75)</f>
        <v>0</v>
      </c>
      <c r="G238" s="59">
        <f t="shared" si="7"/>
        <v>0</v>
      </c>
      <c r="H238" s="143">
        <f>原価!H238</f>
        <v>0</v>
      </c>
    </row>
    <row r="239" spans="1:8" ht="20.100000000000001" customHeight="1">
      <c r="A239" s="10">
        <f>実行予算!B239</f>
        <v>0</v>
      </c>
      <c r="B239" s="11">
        <f>原価!B239</f>
        <v>0</v>
      </c>
      <c r="C239" s="11">
        <f>原価!C239</f>
        <v>0</v>
      </c>
      <c r="D239" s="26">
        <f>原価!D239</f>
        <v>0</v>
      </c>
      <c r="E239" s="12">
        <f>原価!E239</f>
        <v>0</v>
      </c>
      <c r="F239" s="56">
        <f>SUM(原価!F239/0.75)</f>
        <v>0</v>
      </c>
      <c r="G239" s="59">
        <f t="shared" si="7"/>
        <v>0</v>
      </c>
      <c r="H239" s="143">
        <f>原価!H239</f>
        <v>0</v>
      </c>
    </row>
    <row r="240" spans="1:8" ht="20.100000000000001" customHeight="1">
      <c r="A240" s="10">
        <f>実行予算!B240</f>
        <v>0</v>
      </c>
      <c r="B240" s="11">
        <f>原価!B240</f>
        <v>0</v>
      </c>
      <c r="C240" s="11">
        <f>原価!C240</f>
        <v>0</v>
      </c>
      <c r="D240" s="26">
        <f>原価!D240</f>
        <v>0</v>
      </c>
      <c r="E240" s="12">
        <f>原価!E240</f>
        <v>0</v>
      </c>
      <c r="F240" s="56">
        <f>SUM(原価!F240/0.75)</f>
        <v>0</v>
      </c>
      <c r="G240" s="59">
        <f t="shared" si="7"/>
        <v>0</v>
      </c>
      <c r="H240" s="143">
        <f>原価!H240</f>
        <v>0</v>
      </c>
    </row>
    <row r="241" spans="1:8" ht="20.100000000000001" customHeight="1">
      <c r="A241" s="10">
        <f>実行予算!B241</f>
        <v>0</v>
      </c>
      <c r="B241" s="11">
        <f>原価!B241</f>
        <v>0</v>
      </c>
      <c r="C241" s="11">
        <f>原価!C241</f>
        <v>0</v>
      </c>
      <c r="D241" s="26">
        <f>原価!D241</f>
        <v>0</v>
      </c>
      <c r="E241" s="12">
        <f>原価!E241</f>
        <v>0</v>
      </c>
      <c r="F241" s="56">
        <f>SUM(原価!F241/0.75)</f>
        <v>0</v>
      </c>
      <c r="G241" s="59">
        <f t="shared" si="7"/>
        <v>0</v>
      </c>
      <c r="H241" s="143">
        <f>原価!H241</f>
        <v>0</v>
      </c>
    </row>
    <row r="242" spans="1:8" ht="20.100000000000001" customHeight="1">
      <c r="A242" s="10">
        <f>実行予算!B242</f>
        <v>0</v>
      </c>
      <c r="B242" s="11">
        <f>原価!B242</f>
        <v>0</v>
      </c>
      <c r="C242" s="11">
        <f>原価!C242</f>
        <v>0</v>
      </c>
      <c r="D242" s="26">
        <f>原価!D242</f>
        <v>0</v>
      </c>
      <c r="E242" s="12">
        <f>原価!E242</f>
        <v>0</v>
      </c>
      <c r="F242" s="56">
        <f>SUM(原価!F242/0.75)</f>
        <v>0</v>
      </c>
      <c r="G242" s="59">
        <f t="shared" si="7"/>
        <v>0</v>
      </c>
      <c r="H242" s="143">
        <f>原価!H242</f>
        <v>0</v>
      </c>
    </row>
    <row r="243" spans="1:8" ht="20.100000000000001" customHeight="1" thickBot="1">
      <c r="A243" s="18">
        <f>実行予算!B243</f>
        <v>0</v>
      </c>
      <c r="B243" s="19">
        <f>原価!B243</f>
        <v>0</v>
      </c>
      <c r="C243" s="19">
        <f>原価!C243</f>
        <v>0</v>
      </c>
      <c r="D243" s="28">
        <f>原価!D243</f>
        <v>0</v>
      </c>
      <c r="E243" s="20"/>
      <c r="F243" s="57" t="s">
        <v>21</v>
      </c>
      <c r="G243" s="68">
        <f>SUM(G220:G242)</f>
        <v>0</v>
      </c>
      <c r="H243" s="21"/>
    </row>
    <row r="244" spans="1:8" ht="20.100000000000001" customHeight="1" thickBot="1">
      <c r="A244" s="1"/>
      <c r="B244" s="2" t="s">
        <v>0</v>
      </c>
      <c r="C244" s="53"/>
      <c r="D244" s="53"/>
      <c r="E244" s="4"/>
      <c r="F244" s="3"/>
      <c r="G244" s="65"/>
      <c r="H244" s="5"/>
    </row>
    <row r="245" spans="1:8" ht="20.100000000000001" customHeight="1" thickBot="1">
      <c r="A245" s="7"/>
      <c r="B245" s="8" t="s">
        <v>1</v>
      </c>
      <c r="C245" s="54" t="s">
        <v>7</v>
      </c>
      <c r="D245" s="54" t="s">
        <v>2</v>
      </c>
      <c r="E245" s="8" t="s">
        <v>3</v>
      </c>
      <c r="F245" s="8" t="s">
        <v>4</v>
      </c>
      <c r="G245" s="66" t="s">
        <v>5</v>
      </c>
      <c r="H245" s="9" t="s">
        <v>6</v>
      </c>
    </row>
    <row r="246" spans="1:8" ht="20.100000000000001" customHeight="1">
      <c r="A246" s="10" t="s">
        <v>129</v>
      </c>
      <c r="B246" s="11">
        <f>原価!B246</f>
        <v>0</v>
      </c>
      <c r="C246" s="11">
        <f>原価!C246</f>
        <v>0</v>
      </c>
      <c r="D246" s="26">
        <f>原価!D246</f>
        <v>0</v>
      </c>
      <c r="E246" s="12">
        <f>原価!E246</f>
        <v>0</v>
      </c>
      <c r="F246" s="56">
        <f>SUM(原価!F246/0.75)</f>
        <v>0</v>
      </c>
      <c r="G246" s="59"/>
      <c r="H246" s="143">
        <f>原価!H246</f>
        <v>0</v>
      </c>
    </row>
    <row r="247" spans="1:8" ht="20.100000000000001" customHeight="1">
      <c r="A247" s="10"/>
      <c r="B247" s="11">
        <f>原価!B247</f>
        <v>0</v>
      </c>
      <c r="C247" s="11">
        <f>原価!C247</f>
        <v>0</v>
      </c>
      <c r="D247" s="26">
        <f>原価!D247</f>
        <v>0</v>
      </c>
      <c r="E247" s="12">
        <f>原価!E247</f>
        <v>0</v>
      </c>
      <c r="F247" s="56">
        <f>SUM(原価!F247/0.75)</f>
        <v>0</v>
      </c>
      <c r="G247" s="59">
        <f>D247*F247</f>
        <v>0</v>
      </c>
      <c r="H247" s="143">
        <f>原価!H247</f>
        <v>0</v>
      </c>
    </row>
    <row r="248" spans="1:8" ht="20.100000000000001" customHeight="1">
      <c r="A248" s="10"/>
      <c r="B248" s="11">
        <f>原価!B248</f>
        <v>0</v>
      </c>
      <c r="C248" s="11">
        <f>原価!C248</f>
        <v>0</v>
      </c>
      <c r="D248" s="26">
        <f>原価!D248</f>
        <v>0</v>
      </c>
      <c r="E248" s="12">
        <f>原価!E248</f>
        <v>0</v>
      </c>
      <c r="F248" s="56">
        <f>SUM(原価!F248/0.75)</f>
        <v>0</v>
      </c>
      <c r="G248" s="59">
        <f>D248*F248</f>
        <v>0</v>
      </c>
      <c r="H248" s="143">
        <f>原価!H248</f>
        <v>0</v>
      </c>
    </row>
    <row r="249" spans="1:8" ht="20.100000000000001" customHeight="1">
      <c r="A249" s="10"/>
      <c r="B249" s="11">
        <f>原価!B249</f>
        <v>0</v>
      </c>
      <c r="C249" s="11">
        <f>原価!C249</f>
        <v>0</v>
      </c>
      <c r="D249" s="26">
        <f>原価!D249</f>
        <v>0</v>
      </c>
      <c r="E249" s="12">
        <f>原価!E249</f>
        <v>0</v>
      </c>
      <c r="F249" s="56">
        <f>SUM(原価!F249/0.75)</f>
        <v>0</v>
      </c>
      <c r="G249" s="59">
        <f t="shared" ref="G249:G269" si="8">D249*F249</f>
        <v>0</v>
      </c>
      <c r="H249" s="143">
        <f>原価!H249</f>
        <v>0</v>
      </c>
    </row>
    <row r="250" spans="1:8" ht="20.100000000000001" customHeight="1">
      <c r="A250" s="10"/>
      <c r="B250" s="11">
        <f>原価!B250</f>
        <v>0</v>
      </c>
      <c r="C250" s="11">
        <f>原価!C250</f>
        <v>0</v>
      </c>
      <c r="D250" s="26">
        <f>原価!D250</f>
        <v>0</v>
      </c>
      <c r="E250" s="12">
        <f>原価!E250</f>
        <v>0</v>
      </c>
      <c r="F250" s="56">
        <f>SUM(原価!F250/0.75)</f>
        <v>0</v>
      </c>
      <c r="G250" s="59">
        <f t="shared" si="8"/>
        <v>0</v>
      </c>
      <c r="H250" s="143">
        <f>原価!H250</f>
        <v>0</v>
      </c>
    </row>
    <row r="251" spans="1:8" ht="20.100000000000001" customHeight="1">
      <c r="A251" s="10"/>
      <c r="B251" s="11">
        <f>原価!B251</f>
        <v>0</v>
      </c>
      <c r="C251" s="11">
        <f>原価!C251</f>
        <v>0</v>
      </c>
      <c r="D251" s="26">
        <f>原価!D251</f>
        <v>0</v>
      </c>
      <c r="E251" s="12">
        <f>原価!E251</f>
        <v>0</v>
      </c>
      <c r="F251" s="56">
        <f>SUM(原価!F251/0.75)</f>
        <v>0</v>
      </c>
      <c r="G251" s="59">
        <f t="shared" si="8"/>
        <v>0</v>
      </c>
      <c r="H251" s="143">
        <f>原価!H251</f>
        <v>0</v>
      </c>
    </row>
    <row r="252" spans="1:8" ht="20.100000000000001" customHeight="1">
      <c r="A252" s="10"/>
      <c r="B252" s="11">
        <f>原価!B252</f>
        <v>0</v>
      </c>
      <c r="C252" s="11">
        <f>原価!C252</f>
        <v>0</v>
      </c>
      <c r="D252" s="26">
        <f>原価!D252</f>
        <v>0</v>
      </c>
      <c r="E252" s="12">
        <f>原価!E252</f>
        <v>0</v>
      </c>
      <c r="F252" s="56">
        <f>SUM(原価!F252/0.75)</f>
        <v>0</v>
      </c>
      <c r="G252" s="59">
        <f t="shared" si="8"/>
        <v>0</v>
      </c>
      <c r="H252" s="143">
        <f>原価!H252</f>
        <v>0</v>
      </c>
    </row>
    <row r="253" spans="1:8" ht="20.100000000000001" customHeight="1">
      <c r="A253" s="10"/>
      <c r="B253" s="11">
        <f>原価!B253</f>
        <v>0</v>
      </c>
      <c r="C253" s="11">
        <f>原価!C253</f>
        <v>0</v>
      </c>
      <c r="D253" s="26">
        <f>原価!D253</f>
        <v>0</v>
      </c>
      <c r="E253" s="12">
        <f>原価!E253</f>
        <v>0</v>
      </c>
      <c r="F253" s="56">
        <f>SUM(原価!F253/0.75)</f>
        <v>0</v>
      </c>
      <c r="G253" s="59">
        <f t="shared" si="8"/>
        <v>0</v>
      </c>
      <c r="H253" s="143">
        <f>原価!H253</f>
        <v>0</v>
      </c>
    </row>
    <row r="254" spans="1:8" ht="20.100000000000001" customHeight="1">
      <c r="A254" s="10"/>
      <c r="B254" s="11">
        <f>原価!B254</f>
        <v>0</v>
      </c>
      <c r="C254" s="11">
        <f>原価!C254</f>
        <v>0</v>
      </c>
      <c r="D254" s="26">
        <f>原価!D254</f>
        <v>0</v>
      </c>
      <c r="E254" s="12">
        <f>原価!E254</f>
        <v>0</v>
      </c>
      <c r="F254" s="56">
        <f>SUM(原価!F254/0.75)</f>
        <v>0</v>
      </c>
      <c r="G254" s="59">
        <f t="shared" si="8"/>
        <v>0</v>
      </c>
      <c r="H254" s="143">
        <f>原価!H254</f>
        <v>0</v>
      </c>
    </row>
    <row r="255" spans="1:8" ht="20.100000000000001" customHeight="1">
      <c r="A255" s="10"/>
      <c r="B255" s="11">
        <f>原価!B255</f>
        <v>0</v>
      </c>
      <c r="C255" s="11">
        <f>原価!C255</f>
        <v>0</v>
      </c>
      <c r="D255" s="26">
        <f>原価!D255</f>
        <v>0</v>
      </c>
      <c r="E255" s="12">
        <f>原価!E255</f>
        <v>0</v>
      </c>
      <c r="F255" s="56">
        <f>SUM(原価!F255/0.75)</f>
        <v>0</v>
      </c>
      <c r="G255" s="59">
        <f t="shared" si="8"/>
        <v>0</v>
      </c>
      <c r="H255" s="143">
        <f>原価!H255</f>
        <v>0</v>
      </c>
    </row>
    <row r="256" spans="1:8" ht="20.100000000000001" customHeight="1">
      <c r="A256" s="10"/>
      <c r="B256" s="11">
        <f>原価!B256</f>
        <v>0</v>
      </c>
      <c r="C256" s="11">
        <f>原価!C256</f>
        <v>0</v>
      </c>
      <c r="D256" s="26">
        <f>原価!D256</f>
        <v>0</v>
      </c>
      <c r="E256" s="12">
        <f>原価!E256</f>
        <v>0</v>
      </c>
      <c r="F256" s="56">
        <f>SUM(原価!F256/0.75)</f>
        <v>0</v>
      </c>
      <c r="G256" s="59">
        <f t="shared" si="8"/>
        <v>0</v>
      </c>
      <c r="H256" s="143">
        <f>原価!H256</f>
        <v>0</v>
      </c>
    </row>
    <row r="257" spans="1:8" ht="20.100000000000001" customHeight="1">
      <c r="A257" s="10"/>
      <c r="B257" s="11">
        <f>原価!B257</f>
        <v>0</v>
      </c>
      <c r="C257" s="11">
        <f>原価!C257</f>
        <v>0</v>
      </c>
      <c r="D257" s="26">
        <f>原価!D257</f>
        <v>0</v>
      </c>
      <c r="E257" s="12">
        <f>原価!E257</f>
        <v>0</v>
      </c>
      <c r="F257" s="56">
        <f>SUM(原価!F257/0.75)</f>
        <v>0</v>
      </c>
      <c r="G257" s="59">
        <f t="shared" si="8"/>
        <v>0</v>
      </c>
      <c r="H257" s="143">
        <f>原価!H257</f>
        <v>0</v>
      </c>
    </row>
    <row r="258" spans="1:8" ht="20.100000000000001" customHeight="1">
      <c r="A258" s="10"/>
      <c r="B258" s="11">
        <f>原価!B258</f>
        <v>0</v>
      </c>
      <c r="C258" s="11">
        <f>原価!C258</f>
        <v>0</v>
      </c>
      <c r="D258" s="26">
        <f>原価!D258</f>
        <v>0</v>
      </c>
      <c r="E258" s="12">
        <f>原価!E258</f>
        <v>0</v>
      </c>
      <c r="F258" s="56">
        <f>SUM(原価!F258/0.75)</f>
        <v>0</v>
      </c>
      <c r="G258" s="59">
        <f t="shared" si="8"/>
        <v>0</v>
      </c>
      <c r="H258" s="143">
        <f>原価!H258</f>
        <v>0</v>
      </c>
    </row>
    <row r="259" spans="1:8" ht="20.100000000000001" customHeight="1">
      <c r="A259" s="10"/>
      <c r="B259" s="11">
        <f>原価!B259</f>
        <v>0</v>
      </c>
      <c r="C259" s="11">
        <f>原価!C259</f>
        <v>0</v>
      </c>
      <c r="D259" s="26">
        <f>原価!D259</f>
        <v>0</v>
      </c>
      <c r="E259" s="12">
        <f>原価!E259</f>
        <v>0</v>
      </c>
      <c r="F259" s="56">
        <f>SUM(原価!F259/0.75)</f>
        <v>0</v>
      </c>
      <c r="G259" s="59">
        <f t="shared" si="8"/>
        <v>0</v>
      </c>
      <c r="H259" s="143">
        <f>原価!H259</f>
        <v>0</v>
      </c>
    </row>
    <row r="260" spans="1:8" ht="20.100000000000001" customHeight="1">
      <c r="A260" s="10"/>
      <c r="B260" s="11">
        <f>原価!B260</f>
        <v>0</v>
      </c>
      <c r="C260" s="11">
        <f>原価!C260</f>
        <v>0</v>
      </c>
      <c r="D260" s="26">
        <f>原価!D260</f>
        <v>0</v>
      </c>
      <c r="E260" s="12">
        <f>原価!E260</f>
        <v>0</v>
      </c>
      <c r="F260" s="56">
        <f>SUM(原価!F260/0.75)</f>
        <v>0</v>
      </c>
      <c r="G260" s="59">
        <f t="shared" si="8"/>
        <v>0</v>
      </c>
      <c r="H260" s="143">
        <f>原価!H260</f>
        <v>0</v>
      </c>
    </row>
    <row r="261" spans="1:8" ht="20.100000000000001" customHeight="1">
      <c r="A261" s="10"/>
      <c r="B261" s="11">
        <f>原価!B261</f>
        <v>0</v>
      </c>
      <c r="C261" s="11">
        <f>原価!C261</f>
        <v>0</v>
      </c>
      <c r="D261" s="26">
        <f>原価!D261</f>
        <v>0</v>
      </c>
      <c r="E261" s="12">
        <f>原価!E261</f>
        <v>0</v>
      </c>
      <c r="F261" s="56">
        <f>SUM(原価!F261/0.75)</f>
        <v>0</v>
      </c>
      <c r="G261" s="59">
        <f t="shared" si="8"/>
        <v>0</v>
      </c>
      <c r="H261" s="143">
        <f>原価!H261</f>
        <v>0</v>
      </c>
    </row>
    <row r="262" spans="1:8" ht="20.100000000000001" customHeight="1">
      <c r="A262" s="10"/>
      <c r="B262" s="11">
        <f>原価!B262</f>
        <v>0</v>
      </c>
      <c r="C262" s="11">
        <f>原価!C262</f>
        <v>0</v>
      </c>
      <c r="D262" s="26">
        <f>原価!D262</f>
        <v>0</v>
      </c>
      <c r="E262" s="12">
        <f>原価!E262</f>
        <v>0</v>
      </c>
      <c r="F262" s="56">
        <f>SUM(原価!F262/0.75)</f>
        <v>0</v>
      </c>
      <c r="G262" s="59">
        <f t="shared" si="8"/>
        <v>0</v>
      </c>
      <c r="H262" s="143">
        <f>原価!H262</f>
        <v>0</v>
      </c>
    </row>
    <row r="263" spans="1:8" ht="20.100000000000001" customHeight="1">
      <c r="A263" s="10"/>
      <c r="B263" s="11">
        <f>原価!B263</f>
        <v>0</v>
      </c>
      <c r="C263" s="11">
        <f>原価!C263</f>
        <v>0</v>
      </c>
      <c r="D263" s="26">
        <f>原価!D263</f>
        <v>0</v>
      </c>
      <c r="E263" s="12">
        <f>原価!E263</f>
        <v>0</v>
      </c>
      <c r="F263" s="56">
        <f>SUM(原価!F263/0.75)</f>
        <v>0</v>
      </c>
      <c r="G263" s="59">
        <f t="shared" si="8"/>
        <v>0</v>
      </c>
      <c r="H263" s="143">
        <f>原価!H263</f>
        <v>0</v>
      </c>
    </row>
    <row r="264" spans="1:8" ht="20.100000000000001" customHeight="1">
      <c r="A264" s="10">
        <f>実行予算!B264</f>
        <v>0</v>
      </c>
      <c r="B264" s="11">
        <f>原価!B264</f>
        <v>0</v>
      </c>
      <c r="C264" s="11">
        <f>原価!C264</f>
        <v>0</v>
      </c>
      <c r="D264" s="26">
        <f>原価!D264</f>
        <v>0</v>
      </c>
      <c r="E264" s="12">
        <f>原価!E264</f>
        <v>0</v>
      </c>
      <c r="F264" s="56">
        <f>SUM(原価!F264/0.75)</f>
        <v>0</v>
      </c>
      <c r="G264" s="59">
        <f t="shared" si="8"/>
        <v>0</v>
      </c>
      <c r="H264" s="143">
        <f>原価!H264</f>
        <v>0</v>
      </c>
    </row>
    <row r="265" spans="1:8" ht="20.100000000000001" customHeight="1">
      <c r="A265" s="10">
        <f>実行予算!B265</f>
        <v>0</v>
      </c>
      <c r="B265" s="11">
        <f>原価!B265</f>
        <v>0</v>
      </c>
      <c r="C265" s="11">
        <f>原価!C265</f>
        <v>0</v>
      </c>
      <c r="D265" s="26">
        <f>原価!D265</f>
        <v>0</v>
      </c>
      <c r="E265" s="12">
        <f>原価!E265</f>
        <v>0</v>
      </c>
      <c r="F265" s="56">
        <f>SUM(原価!F265/0.75)</f>
        <v>0</v>
      </c>
      <c r="G265" s="59">
        <f t="shared" si="8"/>
        <v>0</v>
      </c>
      <c r="H265" s="143">
        <f>原価!H265</f>
        <v>0</v>
      </c>
    </row>
    <row r="266" spans="1:8" ht="20.100000000000001" customHeight="1">
      <c r="A266" s="10">
        <f>実行予算!B266</f>
        <v>0</v>
      </c>
      <c r="B266" s="11">
        <f>原価!B266</f>
        <v>0</v>
      </c>
      <c r="C266" s="11">
        <f>原価!C266</f>
        <v>0</v>
      </c>
      <c r="D266" s="26">
        <f>原価!D266</f>
        <v>0</v>
      </c>
      <c r="E266" s="12">
        <f>原価!E266</f>
        <v>0</v>
      </c>
      <c r="F266" s="56">
        <f>SUM(原価!F266/0.75)</f>
        <v>0</v>
      </c>
      <c r="G266" s="59">
        <f t="shared" si="8"/>
        <v>0</v>
      </c>
      <c r="H266" s="143">
        <f>原価!H266</f>
        <v>0</v>
      </c>
    </row>
    <row r="267" spans="1:8" ht="20.100000000000001" customHeight="1">
      <c r="A267" s="10">
        <f>実行予算!B267</f>
        <v>0</v>
      </c>
      <c r="B267" s="11">
        <f>原価!B267</f>
        <v>0</v>
      </c>
      <c r="C267" s="11">
        <f>原価!C267</f>
        <v>0</v>
      </c>
      <c r="D267" s="26">
        <f>原価!D267</f>
        <v>0</v>
      </c>
      <c r="E267" s="12">
        <f>原価!E267</f>
        <v>0</v>
      </c>
      <c r="F267" s="56">
        <f>SUM(原価!F267/0.75)</f>
        <v>0</v>
      </c>
      <c r="G267" s="59">
        <f t="shared" si="8"/>
        <v>0</v>
      </c>
      <c r="H267" s="143">
        <f>原価!H267</f>
        <v>0</v>
      </c>
    </row>
    <row r="268" spans="1:8" ht="20.100000000000001" customHeight="1">
      <c r="A268" s="10">
        <f>実行予算!B268</f>
        <v>0</v>
      </c>
      <c r="B268" s="11">
        <f>原価!B268</f>
        <v>0</v>
      </c>
      <c r="C268" s="11">
        <f>原価!C268</f>
        <v>0</v>
      </c>
      <c r="D268" s="26">
        <f>原価!D268</f>
        <v>0</v>
      </c>
      <c r="E268" s="12">
        <f>原価!E268</f>
        <v>0</v>
      </c>
      <c r="F268" s="56">
        <f>SUM(原価!F268/0.75)</f>
        <v>0</v>
      </c>
      <c r="G268" s="59">
        <f t="shared" si="8"/>
        <v>0</v>
      </c>
      <c r="H268" s="143">
        <f>原価!H268</f>
        <v>0</v>
      </c>
    </row>
    <row r="269" spans="1:8" ht="20.100000000000001" customHeight="1">
      <c r="A269" s="10">
        <f>実行予算!B269</f>
        <v>0</v>
      </c>
      <c r="B269" s="11">
        <f>原価!B269</f>
        <v>0</v>
      </c>
      <c r="C269" s="11">
        <f>原価!C269</f>
        <v>0</v>
      </c>
      <c r="D269" s="26">
        <f>原価!D269</f>
        <v>0</v>
      </c>
      <c r="E269" s="12">
        <f>原価!E269</f>
        <v>0</v>
      </c>
      <c r="F269" s="56">
        <f>SUM(原価!F269/0.75)</f>
        <v>0</v>
      </c>
      <c r="G269" s="59">
        <f t="shared" si="8"/>
        <v>0</v>
      </c>
      <c r="H269" s="143">
        <f>原価!H269</f>
        <v>0</v>
      </c>
    </row>
    <row r="270" spans="1:8" ht="20.100000000000001" customHeight="1" thickBot="1">
      <c r="A270" s="18">
        <f>実行予算!B270</f>
        <v>0</v>
      </c>
      <c r="B270" s="19">
        <f>原価!B270</f>
        <v>0</v>
      </c>
      <c r="C270" s="19">
        <f>原価!C270</f>
        <v>0</v>
      </c>
      <c r="D270" s="28">
        <f>原価!D270</f>
        <v>0</v>
      </c>
      <c r="E270" s="20"/>
      <c r="F270" s="57" t="s">
        <v>21</v>
      </c>
      <c r="G270" s="68">
        <f>SUM(G247:G269)</f>
        <v>0</v>
      </c>
      <c r="H270" s="21"/>
    </row>
    <row r="271" spans="1:8" ht="20.100000000000001" customHeight="1" thickBot="1">
      <c r="A271" s="1"/>
      <c r="B271" s="2" t="s">
        <v>0</v>
      </c>
      <c r="C271" s="53"/>
      <c r="D271" s="53"/>
      <c r="E271" s="4"/>
      <c r="F271" s="3"/>
      <c r="G271" s="65"/>
      <c r="H271" s="5"/>
    </row>
    <row r="272" spans="1:8" ht="20.100000000000001" customHeight="1" thickBot="1">
      <c r="A272" s="7"/>
      <c r="B272" s="8" t="s">
        <v>1</v>
      </c>
      <c r="C272" s="54" t="s">
        <v>7</v>
      </c>
      <c r="D272" s="54" t="s">
        <v>2</v>
      </c>
      <c r="E272" s="8" t="s">
        <v>3</v>
      </c>
      <c r="F272" s="8" t="s">
        <v>4</v>
      </c>
      <c r="G272" s="66" t="s">
        <v>5</v>
      </c>
      <c r="H272" s="9" t="s">
        <v>6</v>
      </c>
    </row>
    <row r="273" spans="1:8" ht="20.100000000000001" customHeight="1">
      <c r="A273" s="10" t="s">
        <v>130</v>
      </c>
      <c r="B273" s="11">
        <f>原価!B273</f>
        <v>0</v>
      </c>
      <c r="C273" s="11">
        <f>原価!C273</f>
        <v>0</v>
      </c>
      <c r="D273" s="26">
        <f>原価!D273</f>
        <v>0</v>
      </c>
      <c r="E273" s="12">
        <f>原価!E273</f>
        <v>0</v>
      </c>
      <c r="F273" s="56">
        <f>SUM(原価!F273/0.75)</f>
        <v>0</v>
      </c>
      <c r="G273" s="59"/>
      <c r="H273" s="143">
        <f>原価!H273</f>
        <v>0</v>
      </c>
    </row>
    <row r="274" spans="1:8" ht="20.100000000000001" customHeight="1">
      <c r="A274" s="10"/>
      <c r="B274" s="11">
        <f>原価!B274</f>
        <v>0</v>
      </c>
      <c r="C274" s="11">
        <f>原価!C274</f>
        <v>0</v>
      </c>
      <c r="D274" s="26">
        <f>原価!D274</f>
        <v>0</v>
      </c>
      <c r="E274" s="12">
        <f>原価!E274</f>
        <v>0</v>
      </c>
      <c r="F274" s="56">
        <f>SUM(原価!F274/0.75)</f>
        <v>0</v>
      </c>
      <c r="G274" s="59">
        <f>D274*F274</f>
        <v>0</v>
      </c>
      <c r="H274" s="143">
        <f>原価!H274</f>
        <v>0</v>
      </c>
    </row>
    <row r="275" spans="1:8" ht="20.100000000000001" customHeight="1">
      <c r="A275" s="10"/>
      <c r="B275" s="11">
        <f>原価!B275</f>
        <v>0</v>
      </c>
      <c r="C275" s="11">
        <f>原価!C275</f>
        <v>0</v>
      </c>
      <c r="D275" s="26">
        <f>原価!D275</f>
        <v>0</v>
      </c>
      <c r="E275" s="12">
        <f>原価!E275</f>
        <v>0</v>
      </c>
      <c r="F275" s="56">
        <f>SUM(原価!F275/0.75)</f>
        <v>0</v>
      </c>
      <c r="G275" s="59">
        <f>D275*F275</f>
        <v>0</v>
      </c>
      <c r="H275" s="143">
        <f>原価!H275</f>
        <v>0</v>
      </c>
    </row>
    <row r="276" spans="1:8" ht="20.100000000000001" customHeight="1">
      <c r="A276" s="10"/>
      <c r="B276" s="11">
        <f>原価!B276</f>
        <v>0</v>
      </c>
      <c r="C276" s="11">
        <f>原価!C276</f>
        <v>0</v>
      </c>
      <c r="D276" s="26">
        <f>原価!D276</f>
        <v>0</v>
      </c>
      <c r="E276" s="12">
        <f>原価!E276</f>
        <v>0</v>
      </c>
      <c r="F276" s="56">
        <f>SUM(原価!F276/0.75)</f>
        <v>0</v>
      </c>
      <c r="G276" s="59">
        <f t="shared" ref="G276:G296" si="9">D276*F276</f>
        <v>0</v>
      </c>
      <c r="H276" s="143">
        <f>原価!H276</f>
        <v>0</v>
      </c>
    </row>
    <row r="277" spans="1:8" ht="20.100000000000001" customHeight="1">
      <c r="A277" s="10"/>
      <c r="B277" s="11">
        <f>原価!B277</f>
        <v>0</v>
      </c>
      <c r="C277" s="11">
        <f>原価!C277</f>
        <v>0</v>
      </c>
      <c r="D277" s="26">
        <f>原価!D277</f>
        <v>0</v>
      </c>
      <c r="E277" s="12">
        <f>原価!E277</f>
        <v>0</v>
      </c>
      <c r="F277" s="56">
        <f>SUM(原価!F277/0.75)</f>
        <v>0</v>
      </c>
      <c r="G277" s="59">
        <f t="shared" si="9"/>
        <v>0</v>
      </c>
      <c r="H277" s="143">
        <f>原価!H277</f>
        <v>0</v>
      </c>
    </row>
    <row r="278" spans="1:8" ht="20.100000000000001" customHeight="1">
      <c r="A278" s="10"/>
      <c r="B278" s="11">
        <f>原価!B278</f>
        <v>0</v>
      </c>
      <c r="C278" s="11">
        <f>原価!C278</f>
        <v>0</v>
      </c>
      <c r="D278" s="26">
        <f>原価!D278</f>
        <v>0</v>
      </c>
      <c r="E278" s="12">
        <f>原価!E278</f>
        <v>0</v>
      </c>
      <c r="F278" s="56">
        <f>SUM(原価!F278/0.75)</f>
        <v>0</v>
      </c>
      <c r="G278" s="59">
        <f t="shared" si="9"/>
        <v>0</v>
      </c>
      <c r="H278" s="143">
        <f>原価!H278</f>
        <v>0</v>
      </c>
    </row>
    <row r="279" spans="1:8" ht="20.100000000000001" customHeight="1">
      <c r="A279" s="10"/>
      <c r="B279" s="11">
        <f>原価!B279</f>
        <v>0</v>
      </c>
      <c r="C279" s="11">
        <f>原価!C279</f>
        <v>0</v>
      </c>
      <c r="D279" s="26">
        <f>原価!D279</f>
        <v>0</v>
      </c>
      <c r="E279" s="12">
        <f>原価!E279</f>
        <v>0</v>
      </c>
      <c r="F279" s="56">
        <f>SUM(原価!F279/0.75)</f>
        <v>0</v>
      </c>
      <c r="G279" s="59">
        <f t="shared" si="9"/>
        <v>0</v>
      </c>
      <c r="H279" s="143">
        <f>原価!H279</f>
        <v>0</v>
      </c>
    </row>
    <row r="280" spans="1:8" ht="20.100000000000001" customHeight="1">
      <c r="A280" s="10"/>
      <c r="B280" s="11">
        <f>原価!B280</f>
        <v>0</v>
      </c>
      <c r="C280" s="11">
        <f>原価!C280</f>
        <v>0</v>
      </c>
      <c r="D280" s="26">
        <f>原価!D280</f>
        <v>0</v>
      </c>
      <c r="E280" s="12">
        <f>原価!E280</f>
        <v>0</v>
      </c>
      <c r="F280" s="56">
        <f>SUM(原価!F280/0.75)</f>
        <v>0</v>
      </c>
      <c r="G280" s="59">
        <f t="shared" si="9"/>
        <v>0</v>
      </c>
      <c r="H280" s="143">
        <f>原価!H280</f>
        <v>0</v>
      </c>
    </row>
    <row r="281" spans="1:8" ht="20.100000000000001" customHeight="1">
      <c r="A281" s="10"/>
      <c r="B281" s="11">
        <f>原価!B281</f>
        <v>0</v>
      </c>
      <c r="C281" s="11">
        <f>原価!C281</f>
        <v>0</v>
      </c>
      <c r="D281" s="26">
        <f>原価!D281</f>
        <v>0</v>
      </c>
      <c r="E281" s="12">
        <f>原価!E281</f>
        <v>0</v>
      </c>
      <c r="F281" s="56">
        <f>SUM(原価!F281/0.75)</f>
        <v>0</v>
      </c>
      <c r="G281" s="59">
        <f t="shared" si="9"/>
        <v>0</v>
      </c>
      <c r="H281" s="143">
        <f>原価!H281</f>
        <v>0</v>
      </c>
    </row>
    <row r="282" spans="1:8" ht="20.100000000000001" customHeight="1">
      <c r="A282" s="10"/>
      <c r="B282" s="11">
        <f>原価!B282</f>
        <v>0</v>
      </c>
      <c r="C282" s="11">
        <f>原価!C282</f>
        <v>0</v>
      </c>
      <c r="D282" s="26">
        <f>原価!D282</f>
        <v>0</v>
      </c>
      <c r="E282" s="12">
        <f>原価!E282</f>
        <v>0</v>
      </c>
      <c r="F282" s="56">
        <f>SUM(原価!F282/0.75)</f>
        <v>0</v>
      </c>
      <c r="G282" s="59">
        <f t="shared" si="9"/>
        <v>0</v>
      </c>
      <c r="H282" s="143">
        <f>原価!H282</f>
        <v>0</v>
      </c>
    </row>
    <row r="283" spans="1:8" ht="20.100000000000001" customHeight="1">
      <c r="A283" s="10"/>
      <c r="B283" s="11">
        <f>原価!B283</f>
        <v>0</v>
      </c>
      <c r="C283" s="11">
        <f>原価!C283</f>
        <v>0</v>
      </c>
      <c r="D283" s="26">
        <f>原価!D283</f>
        <v>0</v>
      </c>
      <c r="E283" s="12">
        <f>原価!E283</f>
        <v>0</v>
      </c>
      <c r="F283" s="56">
        <f>SUM(原価!F283/0.75)</f>
        <v>0</v>
      </c>
      <c r="G283" s="59">
        <f t="shared" si="9"/>
        <v>0</v>
      </c>
      <c r="H283" s="143">
        <f>原価!H283</f>
        <v>0</v>
      </c>
    </row>
    <row r="284" spans="1:8" ht="20.100000000000001" customHeight="1">
      <c r="A284" s="10"/>
      <c r="B284" s="11">
        <f>原価!B284</f>
        <v>0</v>
      </c>
      <c r="C284" s="11">
        <f>原価!C284</f>
        <v>0</v>
      </c>
      <c r="D284" s="26">
        <f>原価!D284</f>
        <v>0</v>
      </c>
      <c r="E284" s="12">
        <f>原価!E284</f>
        <v>0</v>
      </c>
      <c r="F284" s="56">
        <f>SUM(原価!F284/0.75)</f>
        <v>0</v>
      </c>
      <c r="G284" s="59">
        <f t="shared" si="9"/>
        <v>0</v>
      </c>
      <c r="H284" s="143">
        <f>原価!H284</f>
        <v>0</v>
      </c>
    </row>
    <row r="285" spans="1:8" ht="20.100000000000001" customHeight="1">
      <c r="A285" s="10"/>
      <c r="B285" s="11">
        <f>原価!B285</f>
        <v>0</v>
      </c>
      <c r="C285" s="11">
        <f>原価!C285</f>
        <v>0</v>
      </c>
      <c r="D285" s="26">
        <f>原価!D285</f>
        <v>0</v>
      </c>
      <c r="E285" s="12">
        <f>原価!E285</f>
        <v>0</v>
      </c>
      <c r="F285" s="56">
        <f>SUM(原価!F285/0.75)</f>
        <v>0</v>
      </c>
      <c r="G285" s="59">
        <f t="shared" si="9"/>
        <v>0</v>
      </c>
      <c r="H285" s="143">
        <f>原価!H285</f>
        <v>0</v>
      </c>
    </row>
    <row r="286" spans="1:8" ht="20.100000000000001" customHeight="1">
      <c r="A286" s="10"/>
      <c r="B286" s="11">
        <f>原価!B286</f>
        <v>0</v>
      </c>
      <c r="C286" s="11">
        <f>原価!C286</f>
        <v>0</v>
      </c>
      <c r="D286" s="26">
        <f>原価!D286</f>
        <v>0</v>
      </c>
      <c r="E286" s="12">
        <f>原価!E286</f>
        <v>0</v>
      </c>
      <c r="F286" s="56">
        <f>SUM(原価!F286/0.75)</f>
        <v>0</v>
      </c>
      <c r="G286" s="59">
        <f t="shared" si="9"/>
        <v>0</v>
      </c>
      <c r="H286" s="143">
        <f>原価!H286</f>
        <v>0</v>
      </c>
    </row>
    <row r="287" spans="1:8" ht="20.100000000000001" customHeight="1">
      <c r="A287" s="10"/>
      <c r="B287" s="11">
        <f>原価!B287</f>
        <v>0</v>
      </c>
      <c r="C287" s="11">
        <f>原価!C287</f>
        <v>0</v>
      </c>
      <c r="D287" s="26">
        <f>原価!D287</f>
        <v>0</v>
      </c>
      <c r="E287" s="12">
        <f>原価!E287</f>
        <v>0</v>
      </c>
      <c r="F287" s="56">
        <f>SUM(原価!F287/0.75)</f>
        <v>0</v>
      </c>
      <c r="G287" s="59">
        <f t="shared" si="9"/>
        <v>0</v>
      </c>
      <c r="H287" s="143">
        <f>原価!H287</f>
        <v>0</v>
      </c>
    </row>
    <row r="288" spans="1:8" ht="20.100000000000001" customHeight="1">
      <c r="A288" s="10"/>
      <c r="B288" s="11">
        <f>原価!B288</f>
        <v>0</v>
      </c>
      <c r="C288" s="11">
        <f>原価!C288</f>
        <v>0</v>
      </c>
      <c r="D288" s="26">
        <f>原価!D288</f>
        <v>0</v>
      </c>
      <c r="E288" s="12">
        <f>原価!E288</f>
        <v>0</v>
      </c>
      <c r="F288" s="56">
        <f>SUM(原価!F288/0.75)</f>
        <v>0</v>
      </c>
      <c r="G288" s="59">
        <f t="shared" si="9"/>
        <v>0</v>
      </c>
      <c r="H288" s="143">
        <f>原価!H288</f>
        <v>0</v>
      </c>
    </row>
    <row r="289" spans="1:8" ht="20.100000000000001" customHeight="1">
      <c r="A289" s="10"/>
      <c r="B289" s="11">
        <f>原価!B289</f>
        <v>0</v>
      </c>
      <c r="C289" s="11">
        <f>原価!C289</f>
        <v>0</v>
      </c>
      <c r="D289" s="26">
        <f>原価!D289</f>
        <v>0</v>
      </c>
      <c r="E289" s="12">
        <f>原価!E289</f>
        <v>0</v>
      </c>
      <c r="F289" s="56">
        <f>SUM(原価!F289/0.75)</f>
        <v>0</v>
      </c>
      <c r="G289" s="59">
        <f t="shared" si="9"/>
        <v>0</v>
      </c>
      <c r="H289" s="143">
        <f>原価!H289</f>
        <v>0</v>
      </c>
    </row>
    <row r="290" spans="1:8" ht="20.100000000000001" customHeight="1">
      <c r="A290" s="10"/>
      <c r="B290" s="11">
        <f>原価!B290</f>
        <v>0</v>
      </c>
      <c r="C290" s="11">
        <f>原価!C290</f>
        <v>0</v>
      </c>
      <c r="D290" s="26">
        <f>原価!D290</f>
        <v>0</v>
      </c>
      <c r="E290" s="12">
        <f>原価!E290</f>
        <v>0</v>
      </c>
      <c r="F290" s="56">
        <f>SUM(原価!F290/0.75)</f>
        <v>0</v>
      </c>
      <c r="G290" s="59">
        <f t="shared" si="9"/>
        <v>0</v>
      </c>
      <c r="H290" s="143">
        <f>原価!H290</f>
        <v>0</v>
      </c>
    </row>
    <row r="291" spans="1:8" ht="20.100000000000001" customHeight="1">
      <c r="A291" s="10">
        <f>実行予算!B291</f>
        <v>0</v>
      </c>
      <c r="B291" s="11">
        <f>原価!B291</f>
        <v>0</v>
      </c>
      <c r="C291" s="11">
        <f>原価!C291</f>
        <v>0</v>
      </c>
      <c r="D291" s="26">
        <f>原価!D291</f>
        <v>0</v>
      </c>
      <c r="E291" s="12">
        <f>原価!E291</f>
        <v>0</v>
      </c>
      <c r="F291" s="56">
        <f>SUM(原価!F291/0.75)</f>
        <v>0</v>
      </c>
      <c r="G291" s="59">
        <f t="shared" si="9"/>
        <v>0</v>
      </c>
      <c r="H291" s="143">
        <f>原価!H291</f>
        <v>0</v>
      </c>
    </row>
    <row r="292" spans="1:8" ht="20.100000000000001" customHeight="1">
      <c r="A292" s="10">
        <f>実行予算!B292</f>
        <v>0</v>
      </c>
      <c r="B292" s="11">
        <f>原価!B292</f>
        <v>0</v>
      </c>
      <c r="C292" s="11">
        <f>原価!C292</f>
        <v>0</v>
      </c>
      <c r="D292" s="26">
        <f>原価!D292</f>
        <v>0</v>
      </c>
      <c r="E292" s="12">
        <f>原価!E292</f>
        <v>0</v>
      </c>
      <c r="F292" s="56">
        <f>SUM(原価!F292/0.75)</f>
        <v>0</v>
      </c>
      <c r="G292" s="59">
        <f t="shared" si="9"/>
        <v>0</v>
      </c>
      <c r="H292" s="143">
        <f>原価!H292</f>
        <v>0</v>
      </c>
    </row>
    <row r="293" spans="1:8" ht="20.100000000000001" customHeight="1">
      <c r="A293" s="10">
        <f>実行予算!B293</f>
        <v>0</v>
      </c>
      <c r="B293" s="11">
        <f>原価!B293</f>
        <v>0</v>
      </c>
      <c r="C293" s="11">
        <f>原価!C293</f>
        <v>0</v>
      </c>
      <c r="D293" s="26">
        <f>原価!D293</f>
        <v>0</v>
      </c>
      <c r="E293" s="12">
        <f>原価!E293</f>
        <v>0</v>
      </c>
      <c r="F293" s="56">
        <f>SUM(原価!F293/0.75)</f>
        <v>0</v>
      </c>
      <c r="G293" s="59">
        <f t="shared" si="9"/>
        <v>0</v>
      </c>
      <c r="H293" s="143">
        <f>原価!H293</f>
        <v>0</v>
      </c>
    </row>
    <row r="294" spans="1:8" ht="20.100000000000001" customHeight="1">
      <c r="A294" s="10">
        <f>実行予算!B294</f>
        <v>0</v>
      </c>
      <c r="B294" s="11">
        <f>原価!B294</f>
        <v>0</v>
      </c>
      <c r="C294" s="11">
        <f>原価!C294</f>
        <v>0</v>
      </c>
      <c r="D294" s="26">
        <f>原価!D294</f>
        <v>0</v>
      </c>
      <c r="E294" s="12">
        <f>原価!E294</f>
        <v>0</v>
      </c>
      <c r="F294" s="56">
        <f>SUM(原価!F294/0.75)</f>
        <v>0</v>
      </c>
      <c r="G294" s="59">
        <f t="shared" si="9"/>
        <v>0</v>
      </c>
      <c r="H294" s="143">
        <f>原価!H294</f>
        <v>0</v>
      </c>
    </row>
    <row r="295" spans="1:8" ht="20.100000000000001" customHeight="1">
      <c r="A295" s="10">
        <f>実行予算!B295</f>
        <v>0</v>
      </c>
      <c r="B295" s="11">
        <f>原価!B295</f>
        <v>0</v>
      </c>
      <c r="C295" s="11">
        <f>原価!C295</f>
        <v>0</v>
      </c>
      <c r="D295" s="26">
        <f>原価!D295</f>
        <v>0</v>
      </c>
      <c r="E295" s="12">
        <f>原価!E295</f>
        <v>0</v>
      </c>
      <c r="F295" s="56">
        <f>SUM(原価!F295/0.75)</f>
        <v>0</v>
      </c>
      <c r="G295" s="59">
        <f t="shared" si="9"/>
        <v>0</v>
      </c>
      <c r="H295" s="143">
        <f>原価!H295</f>
        <v>0</v>
      </c>
    </row>
    <row r="296" spans="1:8" ht="20.100000000000001" customHeight="1">
      <c r="A296" s="10">
        <f>実行予算!B296</f>
        <v>0</v>
      </c>
      <c r="B296" s="11">
        <f>原価!B296</f>
        <v>0</v>
      </c>
      <c r="C296" s="11">
        <f>原価!C296</f>
        <v>0</v>
      </c>
      <c r="D296" s="26">
        <f>原価!D296</f>
        <v>0</v>
      </c>
      <c r="E296" s="12">
        <f>原価!E296</f>
        <v>0</v>
      </c>
      <c r="F296" s="56">
        <f>SUM(原価!F296/0.75)</f>
        <v>0</v>
      </c>
      <c r="G296" s="59">
        <f t="shared" si="9"/>
        <v>0</v>
      </c>
      <c r="H296" s="143">
        <f>原価!H296</f>
        <v>0</v>
      </c>
    </row>
    <row r="297" spans="1:8" ht="20.100000000000001" customHeight="1" thickBot="1">
      <c r="A297" s="18">
        <f>実行予算!B297</f>
        <v>0</v>
      </c>
      <c r="B297" s="19">
        <f>原価!B297</f>
        <v>0</v>
      </c>
      <c r="C297" s="19">
        <f>原価!C297</f>
        <v>0</v>
      </c>
      <c r="D297" s="28">
        <f>原価!D297</f>
        <v>0</v>
      </c>
      <c r="E297" s="20"/>
      <c r="F297" s="57" t="s">
        <v>21</v>
      </c>
      <c r="G297" s="68">
        <f>SUM(G274:G296)</f>
        <v>0</v>
      </c>
      <c r="H297" s="21"/>
    </row>
  </sheetData>
  <phoneticPr fontId="2"/>
  <printOptions horizontalCentered="1" verticalCentered="1"/>
  <pageMargins left="0.78740157480314965" right="0.62992125984251968" top="0.74803149606299213" bottom="0.51181102362204722" header="0.51181102362204722" footer="0.19685039370078741"/>
  <pageSetup paperSize="9" orientation="landscape" r:id="rId1"/>
  <headerFooter alignWithMargins="0">
    <oddFooter>&amp;C株式会社　オムラ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Y33"/>
  <sheetViews>
    <sheetView zoomScale="85" zoomScaleNormal="85" workbookViewId="0">
      <selection activeCell="M31" sqref="M31"/>
    </sheetView>
  </sheetViews>
  <sheetFormatPr defaultRowHeight="18.75" customHeight="1"/>
  <cols>
    <col min="1" max="1" width="1.25" customWidth="1"/>
    <col min="2" max="256" width="3.125" customWidth="1"/>
  </cols>
  <sheetData>
    <row r="2" spans="1:51" ht="18.7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AR2" s="166" t="s">
        <v>88</v>
      </c>
      <c r="AS2" s="166"/>
      <c r="AT2" s="166"/>
      <c r="AU2" s="167">
        <f ca="1">TODAY()</f>
        <v>44735</v>
      </c>
      <c r="AV2" s="167"/>
      <c r="AW2" s="167"/>
      <c r="AX2" s="167"/>
      <c r="AY2" s="167"/>
    </row>
    <row r="3" spans="1:51" ht="18.75" customHeight="1">
      <c r="A3" s="110"/>
      <c r="B3" s="168" t="s">
        <v>94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</row>
    <row r="4" spans="1:51" ht="18.75" customHeight="1">
      <c r="A4" s="110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</row>
    <row r="5" spans="1:51" ht="18.75" customHeight="1">
      <c r="A5" s="110"/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51" ht="18.75" customHeight="1">
      <c r="A6" s="110"/>
      <c r="D6" s="169" t="s">
        <v>132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 t="s">
        <v>89</v>
      </c>
      <c r="P6" s="169"/>
      <c r="Q6" s="111"/>
      <c r="R6" s="111"/>
      <c r="S6" s="111"/>
      <c r="T6" s="109"/>
      <c r="U6" s="109"/>
      <c r="V6" s="109"/>
      <c r="W6" s="108"/>
      <c r="X6" s="108"/>
      <c r="Y6" s="108"/>
      <c r="Z6" s="108"/>
      <c r="AA6" s="108"/>
      <c r="AB6" s="108"/>
      <c r="AC6" s="108"/>
      <c r="AD6" s="108"/>
    </row>
    <row r="7" spans="1:51" ht="18.75" customHeight="1">
      <c r="A7" s="11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11"/>
      <c r="R7" s="111"/>
      <c r="S7" s="111"/>
    </row>
    <row r="8" spans="1:51" ht="18.7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AK8" s="162" t="s">
        <v>117</v>
      </c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</row>
    <row r="9" spans="1:51" ht="18.75" customHeight="1">
      <c r="A9" s="110"/>
      <c r="B9" s="171" t="s">
        <v>119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11"/>
      <c r="R9" s="111"/>
      <c r="S9" s="111"/>
      <c r="AK9" s="163" t="s">
        <v>118</v>
      </c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</row>
    <row r="10" spans="1:51" ht="18.75" customHeight="1">
      <c r="A10" s="11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11"/>
      <c r="R10" s="111"/>
      <c r="S10" s="111"/>
      <c r="AR10" s="164" t="s">
        <v>90</v>
      </c>
      <c r="AS10" s="164"/>
      <c r="AT10" s="164"/>
      <c r="AU10" s="165" t="s">
        <v>133</v>
      </c>
      <c r="AV10" s="165"/>
      <c r="AW10" s="165"/>
      <c r="AX10" s="165"/>
      <c r="AY10" s="165"/>
    </row>
    <row r="11" spans="1:51" ht="18.75" customHeight="1">
      <c r="A11" s="11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11"/>
      <c r="R11" s="111"/>
      <c r="S11" s="111"/>
      <c r="AR11" s="131"/>
      <c r="AS11" s="131"/>
      <c r="AT11" s="131"/>
      <c r="AU11" s="132"/>
      <c r="AV11" s="132"/>
      <c r="AW11" s="132"/>
      <c r="AX11" s="132"/>
      <c r="AY11" s="132"/>
    </row>
    <row r="12" spans="1:51" ht="18.75" customHeight="1">
      <c r="A12" s="110"/>
      <c r="B12" s="195" t="s">
        <v>95</v>
      </c>
      <c r="C12" s="195"/>
      <c r="D12" s="195"/>
      <c r="E12" s="195"/>
      <c r="F12" s="195"/>
      <c r="G12" s="196" t="str">
        <f>IF($V$6="","",$C$16&amp;"様"&amp;"№"&amp;TEXT($V$6,"yyyymd"))</f>
        <v/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W12" s="200" t="s">
        <v>100</v>
      </c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</row>
    <row r="13" spans="1:51" ht="18.75" customHeight="1">
      <c r="A13" s="110"/>
      <c r="B13" s="197" t="s">
        <v>88</v>
      </c>
      <c r="C13" s="197"/>
      <c r="D13" s="197"/>
      <c r="E13" s="197"/>
      <c r="F13" s="197"/>
      <c r="G13" s="199">
        <f ca="1">TODAY()</f>
        <v>44735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W13" s="201" t="s">
        <v>101</v>
      </c>
      <c r="X13" s="202"/>
      <c r="Y13" s="202"/>
      <c r="Z13" s="202"/>
      <c r="AA13" s="202"/>
      <c r="AB13" s="202"/>
      <c r="AC13" s="202"/>
      <c r="AD13" s="202"/>
      <c r="AE13" s="202"/>
      <c r="AF13" s="203" t="s">
        <v>102</v>
      </c>
      <c r="AG13" s="203"/>
      <c r="AH13" s="203"/>
      <c r="AI13" s="203"/>
      <c r="AJ13" s="204"/>
      <c r="AK13" s="205" t="s">
        <v>101</v>
      </c>
      <c r="AL13" s="206"/>
      <c r="AM13" s="206"/>
      <c r="AN13" s="206"/>
      <c r="AO13" s="206"/>
      <c r="AP13" s="206"/>
      <c r="AQ13" s="206"/>
      <c r="AR13" s="206"/>
      <c r="AS13" s="206"/>
      <c r="AT13" s="203" t="s">
        <v>102</v>
      </c>
      <c r="AU13" s="203"/>
      <c r="AV13" s="203"/>
      <c r="AW13" s="203"/>
      <c r="AX13" s="203"/>
      <c r="AY13" s="207"/>
    </row>
    <row r="14" spans="1:51" ht="18.75" customHeight="1">
      <c r="A14" s="110"/>
      <c r="B14" s="197" t="s">
        <v>96</v>
      </c>
      <c r="C14" s="197"/>
      <c r="D14" s="197"/>
      <c r="E14" s="197"/>
      <c r="F14" s="197"/>
      <c r="G14" s="198" t="s">
        <v>186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W14" s="116" t="str">
        <f>IF(X14="","","①")</f>
        <v>①</v>
      </c>
      <c r="X14" s="208" t="str">
        <f>IF(内訳明細書!B30=0,"",内訳明細書!B30)</f>
        <v>住宅設備</v>
      </c>
      <c r="Y14" s="208"/>
      <c r="Z14" s="208"/>
      <c r="AA14" s="208"/>
      <c r="AB14" s="208"/>
      <c r="AC14" s="208"/>
      <c r="AD14" s="208"/>
      <c r="AE14" s="208"/>
      <c r="AF14" s="209">
        <f>IF(X14="","",内訳明細書!G54)</f>
        <v>994500</v>
      </c>
      <c r="AG14" s="209"/>
      <c r="AH14" s="209"/>
      <c r="AI14" s="209"/>
      <c r="AJ14" s="210"/>
      <c r="AK14" s="116" t="str">
        <f>IF(Z517="","",IF(AT561=0,"",Y517))</f>
        <v/>
      </c>
      <c r="AL14" s="211" t="str">
        <f>IF(AK14="","",Z517)</f>
        <v/>
      </c>
      <c r="AM14" s="211"/>
      <c r="AN14" s="211"/>
      <c r="AO14" s="211"/>
      <c r="AP14" s="211"/>
      <c r="AQ14" s="211"/>
      <c r="AR14" s="211"/>
      <c r="AS14" s="211"/>
      <c r="AT14" s="209" t="str">
        <f>IF(AK14="","",AT561)</f>
        <v/>
      </c>
      <c r="AU14" s="209"/>
      <c r="AV14" s="209"/>
      <c r="AW14" s="209"/>
      <c r="AX14" s="209"/>
      <c r="AY14" s="212"/>
    </row>
    <row r="15" spans="1:51" ht="18.75" customHeight="1">
      <c r="A15" s="110"/>
      <c r="B15" s="197" t="s">
        <v>91</v>
      </c>
      <c r="C15" s="197"/>
      <c r="D15" s="197"/>
      <c r="E15" s="197"/>
      <c r="F15" s="197"/>
      <c r="G15" s="198" t="s">
        <v>134</v>
      </c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W15" s="117" t="str">
        <f>IF(X15="","","②")</f>
        <v>②</v>
      </c>
      <c r="X15" s="213" t="str">
        <f>IF(内訳明細書!B57=0,"",内訳明細書!B57)</f>
        <v>給排水設備工事</v>
      </c>
      <c r="Y15" s="213"/>
      <c r="Z15" s="213"/>
      <c r="AA15" s="213"/>
      <c r="AB15" s="213"/>
      <c r="AC15" s="213"/>
      <c r="AD15" s="213"/>
      <c r="AE15" s="213"/>
      <c r="AF15" s="214">
        <f>IF(X15="","",内訳明細書!G81)</f>
        <v>258000</v>
      </c>
      <c r="AG15" s="214"/>
      <c r="AH15" s="214"/>
      <c r="AI15" s="214"/>
      <c r="AJ15" s="215"/>
      <c r="AK15" s="117" t="str">
        <f>IF(Z565="","",IF(AT609=0,"",Y565))</f>
        <v/>
      </c>
      <c r="AL15" s="216" t="str">
        <f>IF(AK15="","",Z565)</f>
        <v/>
      </c>
      <c r="AM15" s="216"/>
      <c r="AN15" s="216"/>
      <c r="AO15" s="216"/>
      <c r="AP15" s="216"/>
      <c r="AQ15" s="216"/>
      <c r="AR15" s="216"/>
      <c r="AS15" s="216"/>
      <c r="AT15" s="214" t="str">
        <f>IF(AK15="","",AT609)</f>
        <v/>
      </c>
      <c r="AU15" s="214"/>
      <c r="AV15" s="214"/>
      <c r="AW15" s="214"/>
      <c r="AX15" s="214"/>
      <c r="AY15" s="217"/>
    </row>
    <row r="16" spans="1:51" ht="18.75" customHeight="1">
      <c r="A16" s="110"/>
      <c r="B16" s="197" t="s">
        <v>92</v>
      </c>
      <c r="C16" s="197"/>
      <c r="D16" s="197"/>
      <c r="E16" s="197"/>
      <c r="F16" s="197"/>
      <c r="G16" s="198" t="s">
        <v>93</v>
      </c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W16" s="117" t="str">
        <f>IF(X16="","","③")</f>
        <v>③</v>
      </c>
      <c r="X16" s="213" t="str">
        <f>IF(内訳明細書!B84=0,"",内訳明細書!B84)</f>
        <v>電気工事</v>
      </c>
      <c r="Y16" s="213"/>
      <c r="Z16" s="213"/>
      <c r="AA16" s="213"/>
      <c r="AB16" s="213"/>
      <c r="AC16" s="213"/>
      <c r="AD16" s="213"/>
      <c r="AE16" s="213"/>
      <c r="AF16" s="214">
        <f>IF(X16="","",内訳明細書!G108)</f>
        <v>116000</v>
      </c>
      <c r="AG16" s="214"/>
      <c r="AH16" s="214"/>
      <c r="AI16" s="214"/>
      <c r="AJ16" s="215"/>
      <c r="AK16" s="117" t="str">
        <f>IF(Z613="","",IF(AT657=0,"",Y613))</f>
        <v/>
      </c>
      <c r="AL16" s="216" t="str">
        <f>IF(AK16="","",Z613)</f>
        <v/>
      </c>
      <c r="AM16" s="216"/>
      <c r="AN16" s="216"/>
      <c r="AO16" s="216"/>
      <c r="AP16" s="216"/>
      <c r="AQ16" s="216"/>
      <c r="AR16" s="216"/>
      <c r="AS16" s="216"/>
      <c r="AT16" s="214" t="str">
        <f>IF(AK16="","",AT657)</f>
        <v/>
      </c>
      <c r="AU16" s="214"/>
      <c r="AV16" s="214"/>
      <c r="AW16" s="214"/>
      <c r="AX16" s="214"/>
      <c r="AY16" s="217"/>
    </row>
    <row r="17" spans="1:51" ht="18.75" customHeight="1">
      <c r="A17" s="110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W17" s="117" t="str">
        <f>IF(X17="","","④")</f>
        <v>④</v>
      </c>
      <c r="X17" s="213" t="str">
        <f>IF(内訳明細書!B111=0,"",内訳明細書!B111)</f>
        <v>大工工事</v>
      </c>
      <c r="Y17" s="213"/>
      <c r="Z17" s="213"/>
      <c r="AA17" s="213"/>
      <c r="AB17" s="213"/>
      <c r="AC17" s="213"/>
      <c r="AD17" s="213"/>
      <c r="AE17" s="213"/>
      <c r="AF17" s="214">
        <f>IF(X17="","",内訳明細書!G135)</f>
        <v>229800</v>
      </c>
      <c r="AG17" s="214"/>
      <c r="AH17" s="214"/>
      <c r="AI17" s="214"/>
      <c r="AJ17" s="215"/>
      <c r="AK17" s="117" t="str">
        <f>IF(Z661="","",IF(AT705=0,"",Y661))</f>
        <v/>
      </c>
      <c r="AL17" s="216" t="str">
        <f>IF(AK17="","",Z661)</f>
        <v/>
      </c>
      <c r="AM17" s="216"/>
      <c r="AN17" s="216"/>
      <c r="AO17" s="216"/>
      <c r="AP17" s="216"/>
      <c r="AQ17" s="216"/>
      <c r="AR17" s="216"/>
      <c r="AS17" s="216"/>
      <c r="AT17" s="214" t="str">
        <f>IF(AK17="","",AT705)</f>
        <v/>
      </c>
      <c r="AU17" s="214"/>
      <c r="AV17" s="214"/>
      <c r="AW17" s="214"/>
      <c r="AX17" s="214"/>
      <c r="AY17" s="217"/>
    </row>
    <row r="18" spans="1:51" ht="18.75" customHeight="1">
      <c r="A18" s="115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W18" s="117" t="str">
        <f>IF(X18="","","⑤")</f>
        <v>⑤</v>
      </c>
      <c r="X18" s="213" t="str">
        <f>IF(内訳明細書!B138=0,"",内訳明細書!B138)</f>
        <v>その他工事</v>
      </c>
      <c r="Y18" s="213"/>
      <c r="Z18" s="213"/>
      <c r="AA18" s="213"/>
      <c r="AB18" s="213"/>
      <c r="AC18" s="213"/>
      <c r="AD18" s="213"/>
      <c r="AE18" s="213"/>
      <c r="AF18" s="214">
        <f>IF(X18="","",内訳明細書!G162)</f>
        <v>139000</v>
      </c>
      <c r="AG18" s="214"/>
      <c r="AH18" s="214"/>
      <c r="AI18" s="214"/>
      <c r="AJ18" s="215"/>
      <c r="AK18" s="117" t="str">
        <f>IF(Z709="","",IF(AT753=0,"",Y709))</f>
        <v/>
      </c>
      <c r="AL18" s="218" t="str">
        <f>IF(AK18="","",Z709)</f>
        <v/>
      </c>
      <c r="AM18" s="219"/>
      <c r="AN18" s="219"/>
      <c r="AO18" s="219"/>
      <c r="AP18" s="219"/>
      <c r="AQ18" s="219"/>
      <c r="AR18" s="219"/>
      <c r="AS18" s="220"/>
      <c r="AT18" s="214" t="str">
        <f>IF(AK18="","",AT753)</f>
        <v/>
      </c>
      <c r="AU18" s="214"/>
      <c r="AV18" s="214"/>
      <c r="AW18" s="214"/>
      <c r="AX18" s="214"/>
      <c r="AY18" s="217"/>
    </row>
    <row r="19" spans="1:51" ht="18.75" customHeight="1" thickBot="1">
      <c r="A19" s="115"/>
      <c r="B19" s="172" t="s">
        <v>97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W19" s="117" t="str">
        <f>IF(X19="","","⑥")</f>
        <v/>
      </c>
      <c r="X19" s="213" t="str">
        <f>IF(内訳明細書!B165=0,"",内訳明細書!B165)</f>
        <v/>
      </c>
      <c r="Y19" s="213"/>
      <c r="Z19" s="213"/>
      <c r="AA19" s="213"/>
      <c r="AB19" s="213"/>
      <c r="AC19" s="213"/>
      <c r="AD19" s="213"/>
      <c r="AE19" s="213"/>
      <c r="AF19" s="214" t="str">
        <f>IF(X19="","",内訳明細書!G189)</f>
        <v/>
      </c>
      <c r="AG19" s="214"/>
      <c r="AH19" s="214"/>
      <c r="AI19" s="214"/>
      <c r="AJ19" s="215"/>
      <c r="AK19" s="117" t="str">
        <f>IF(Z757="","",IF(AT801=0,"",Y757))</f>
        <v/>
      </c>
      <c r="AL19" s="218" t="str">
        <f>IF(AK19="","",Z757)</f>
        <v/>
      </c>
      <c r="AM19" s="219"/>
      <c r="AN19" s="219"/>
      <c r="AO19" s="219"/>
      <c r="AP19" s="219"/>
      <c r="AQ19" s="219"/>
      <c r="AR19" s="219"/>
      <c r="AS19" s="220"/>
      <c r="AT19" s="214" t="str">
        <f>IF(AK19="","",AT801)</f>
        <v/>
      </c>
      <c r="AU19" s="214"/>
      <c r="AV19" s="214"/>
      <c r="AW19" s="214"/>
      <c r="AX19" s="214"/>
      <c r="AY19" s="217"/>
    </row>
    <row r="20" spans="1:51" ht="18.75" customHeight="1" thickTop="1">
      <c r="A20" s="115"/>
      <c r="B20" s="186" t="s">
        <v>98</v>
      </c>
      <c r="C20" s="187"/>
      <c r="D20" s="187"/>
      <c r="E20" s="187"/>
      <c r="F20" s="187"/>
      <c r="G20" s="187"/>
      <c r="H20" s="192">
        <f>IF(F26="","",F26+F27)</f>
        <v>1911030</v>
      </c>
      <c r="I20" s="192"/>
      <c r="J20" s="192"/>
      <c r="K20" s="192"/>
      <c r="L20" s="192"/>
      <c r="M20" s="192"/>
      <c r="N20" s="192"/>
      <c r="O20" s="192"/>
      <c r="P20" s="173" t="s">
        <v>99</v>
      </c>
      <c r="Q20" s="173"/>
      <c r="R20" s="173"/>
      <c r="S20" s="174"/>
      <c r="W20" s="117" t="str">
        <f>IF(X20="","","⑦")</f>
        <v/>
      </c>
      <c r="X20" s="213" t="str">
        <f>IF(内訳明細書!B192=0,"",内訳明細書!B192)</f>
        <v/>
      </c>
      <c r="Y20" s="213"/>
      <c r="Z20" s="213"/>
      <c r="AA20" s="213"/>
      <c r="AB20" s="213"/>
      <c r="AC20" s="213"/>
      <c r="AD20" s="213"/>
      <c r="AE20" s="213"/>
      <c r="AF20" s="214" t="str">
        <f>IF(X20="","",内訳明細書!G216)</f>
        <v/>
      </c>
      <c r="AG20" s="214"/>
      <c r="AH20" s="214"/>
      <c r="AI20" s="214"/>
      <c r="AJ20" s="215"/>
      <c r="AK20" s="117" t="str">
        <f>IF(Z805="","",IF(AT849=0,"",Y805))</f>
        <v/>
      </c>
      <c r="AL20" s="218" t="str">
        <f>IF(AK20="","",Z805)</f>
        <v/>
      </c>
      <c r="AM20" s="219"/>
      <c r="AN20" s="219"/>
      <c r="AO20" s="219"/>
      <c r="AP20" s="219"/>
      <c r="AQ20" s="219"/>
      <c r="AR20" s="219"/>
      <c r="AS20" s="220"/>
      <c r="AT20" s="214" t="str">
        <f>IF(AK20="","",AT849)</f>
        <v/>
      </c>
      <c r="AU20" s="214"/>
      <c r="AV20" s="214"/>
      <c r="AW20" s="214"/>
      <c r="AX20" s="214"/>
      <c r="AY20" s="217"/>
    </row>
    <row r="21" spans="1:51" ht="18.75" customHeight="1">
      <c r="A21" s="115"/>
      <c r="B21" s="188"/>
      <c r="C21" s="189"/>
      <c r="D21" s="189"/>
      <c r="E21" s="189"/>
      <c r="F21" s="189"/>
      <c r="G21" s="189"/>
      <c r="H21" s="193"/>
      <c r="I21" s="193"/>
      <c r="J21" s="193"/>
      <c r="K21" s="193"/>
      <c r="L21" s="193"/>
      <c r="M21" s="193"/>
      <c r="N21" s="193"/>
      <c r="O21" s="193"/>
      <c r="P21" s="175"/>
      <c r="Q21" s="175"/>
      <c r="R21" s="175"/>
      <c r="S21" s="176"/>
      <c r="W21" s="117" t="str">
        <f>IF(X21="","","⑧")</f>
        <v/>
      </c>
      <c r="X21" s="213" t="str">
        <f>IF(内訳明細書!B219=0,"",内訳明細書!B219)</f>
        <v/>
      </c>
      <c r="Y21" s="213"/>
      <c r="Z21" s="213"/>
      <c r="AA21" s="213"/>
      <c r="AB21" s="213"/>
      <c r="AC21" s="213"/>
      <c r="AD21" s="213"/>
      <c r="AE21" s="213"/>
      <c r="AF21" s="214" t="str">
        <f>IF(X21="","",内訳明細書!G243)</f>
        <v/>
      </c>
      <c r="AG21" s="214"/>
      <c r="AH21" s="214"/>
      <c r="AI21" s="214"/>
      <c r="AJ21" s="215"/>
      <c r="AK21" s="117" t="str">
        <f>IF(Z853="","",IF(AT897=0,"",Y853))</f>
        <v/>
      </c>
      <c r="AL21" s="218" t="str">
        <f>IF(AK21="","",Z853)</f>
        <v/>
      </c>
      <c r="AM21" s="219"/>
      <c r="AN21" s="219"/>
      <c r="AO21" s="219"/>
      <c r="AP21" s="219"/>
      <c r="AQ21" s="219"/>
      <c r="AR21" s="219"/>
      <c r="AS21" s="220"/>
      <c r="AT21" s="214" t="str">
        <f>IF(AK21="","",AT897)</f>
        <v/>
      </c>
      <c r="AU21" s="214"/>
      <c r="AV21" s="214"/>
      <c r="AW21" s="214"/>
      <c r="AX21" s="214"/>
      <c r="AY21" s="217"/>
    </row>
    <row r="22" spans="1:51" ht="18.75" customHeight="1" thickBot="1">
      <c r="B22" s="190"/>
      <c r="C22" s="191"/>
      <c r="D22" s="191"/>
      <c r="E22" s="191"/>
      <c r="F22" s="191"/>
      <c r="G22" s="191"/>
      <c r="H22" s="194"/>
      <c r="I22" s="194"/>
      <c r="J22" s="194"/>
      <c r="K22" s="194"/>
      <c r="L22" s="194"/>
      <c r="M22" s="194"/>
      <c r="N22" s="194"/>
      <c r="O22" s="194"/>
      <c r="P22" s="177"/>
      <c r="Q22" s="177"/>
      <c r="R22" s="177"/>
      <c r="S22" s="178"/>
      <c r="W22" s="117" t="str">
        <f>IF(X22="","","⑨")</f>
        <v/>
      </c>
      <c r="X22" s="213" t="str">
        <f>IF(内訳明細書!B246=0,"",内訳明細書!B246)</f>
        <v/>
      </c>
      <c r="Y22" s="213"/>
      <c r="Z22" s="213"/>
      <c r="AA22" s="213"/>
      <c r="AB22" s="213"/>
      <c r="AC22" s="213"/>
      <c r="AD22" s="213"/>
      <c r="AE22" s="213"/>
      <c r="AF22" s="214" t="str">
        <f>IF(X22="","",内訳明細書!G270)</f>
        <v/>
      </c>
      <c r="AG22" s="214"/>
      <c r="AH22" s="214"/>
      <c r="AI22" s="214"/>
      <c r="AJ22" s="215"/>
      <c r="AK22" s="117" t="str">
        <f>IF(Z901="","",IF(AT945=0,"",Y901))</f>
        <v/>
      </c>
      <c r="AL22" s="218" t="str">
        <f>IF(AK22="","",Z901)</f>
        <v/>
      </c>
      <c r="AM22" s="219"/>
      <c r="AN22" s="219"/>
      <c r="AO22" s="219"/>
      <c r="AP22" s="219"/>
      <c r="AQ22" s="219"/>
      <c r="AR22" s="219"/>
      <c r="AS22" s="220"/>
      <c r="AT22" s="214" t="str">
        <f>IF(AK22="","",AT945)</f>
        <v/>
      </c>
      <c r="AU22" s="214"/>
      <c r="AV22" s="214"/>
      <c r="AW22" s="214"/>
      <c r="AX22" s="214"/>
      <c r="AY22" s="217"/>
    </row>
    <row r="23" spans="1:51" ht="18.75" customHeight="1" thickTop="1" thickBot="1">
      <c r="W23" s="118" t="str">
        <f>IF(X23="","","⑩")</f>
        <v/>
      </c>
      <c r="X23" s="221" t="str">
        <f>IF(内訳明細書!B273=0,"",内訳明細書!B273)</f>
        <v/>
      </c>
      <c r="Y23" s="221"/>
      <c r="Z23" s="221"/>
      <c r="AA23" s="221"/>
      <c r="AB23" s="221"/>
      <c r="AC23" s="221"/>
      <c r="AD23" s="221"/>
      <c r="AE23" s="221"/>
      <c r="AF23" s="222" t="str">
        <f>IF(X23="","",内訳明細書!G297)</f>
        <v/>
      </c>
      <c r="AG23" s="222"/>
      <c r="AH23" s="222"/>
      <c r="AI23" s="222"/>
      <c r="AJ23" s="223"/>
      <c r="AK23" s="119" t="str">
        <f>IF(Z949="","",IF(AT993=0,"",Y949))</f>
        <v/>
      </c>
      <c r="AL23" s="224" t="str">
        <f>IF(AK23="","",Z949)</f>
        <v/>
      </c>
      <c r="AM23" s="225"/>
      <c r="AN23" s="225"/>
      <c r="AO23" s="225"/>
      <c r="AP23" s="225"/>
      <c r="AQ23" s="225"/>
      <c r="AR23" s="225"/>
      <c r="AS23" s="226"/>
      <c r="AT23" s="222" t="str">
        <f>IF(AK23="","",AT993)</f>
        <v/>
      </c>
      <c r="AU23" s="222"/>
      <c r="AV23" s="222"/>
      <c r="AW23" s="222"/>
      <c r="AX23" s="222"/>
      <c r="AY23" s="227"/>
    </row>
    <row r="24" spans="1:51" ht="18.75" customHeight="1" thickTop="1">
      <c r="W24" s="228" t="s">
        <v>103</v>
      </c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30">
        <f>SUM(AF14:AJ23,AT14:AY23)</f>
        <v>1737300</v>
      </c>
      <c r="AU24" s="230"/>
      <c r="AV24" s="230"/>
      <c r="AW24" s="230"/>
      <c r="AX24" s="230"/>
      <c r="AY24" s="231"/>
    </row>
    <row r="25" spans="1:51" ht="18.75" customHeight="1">
      <c r="B25" s="183" t="s">
        <v>110</v>
      </c>
      <c r="C25" s="183"/>
      <c r="D25" s="183"/>
      <c r="E25" s="120"/>
      <c r="F25" s="120"/>
      <c r="G25" s="120"/>
      <c r="H25" s="120"/>
      <c r="I25" s="120"/>
      <c r="J25" s="120"/>
      <c r="K25" s="120"/>
      <c r="W25" s="234" t="s">
        <v>104</v>
      </c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6"/>
      <c r="AU25" s="236"/>
      <c r="AV25" s="236"/>
      <c r="AW25" s="236"/>
      <c r="AX25" s="236"/>
      <c r="AY25" s="237"/>
    </row>
    <row r="26" spans="1:51" ht="18.75" customHeight="1">
      <c r="B26" s="184" t="s">
        <v>111</v>
      </c>
      <c r="C26" s="184"/>
      <c r="D26" s="184"/>
      <c r="E26" s="184"/>
      <c r="F26" s="185">
        <f>AT26</f>
        <v>1737300</v>
      </c>
      <c r="G26" s="185"/>
      <c r="H26" s="185"/>
      <c r="I26" s="185"/>
      <c r="J26" s="185"/>
      <c r="K26" s="128"/>
      <c r="W26" s="238" t="s">
        <v>105</v>
      </c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>
        <f>AT24+AT25</f>
        <v>1737300</v>
      </c>
      <c r="AU26" s="240"/>
      <c r="AV26" s="240"/>
      <c r="AW26" s="240"/>
      <c r="AX26" s="240"/>
      <c r="AY26" s="241"/>
    </row>
    <row r="27" spans="1:51" ht="18.75" customHeight="1">
      <c r="B27" s="179" t="s">
        <v>112</v>
      </c>
      <c r="C27" s="179"/>
      <c r="D27" s="179"/>
      <c r="E27" s="179"/>
      <c r="F27" s="180">
        <f>IF(F26="","",F26*F28/100)</f>
        <v>173730</v>
      </c>
      <c r="G27" s="180"/>
      <c r="H27" s="180"/>
      <c r="I27" s="180"/>
      <c r="J27" s="180"/>
      <c r="K27" s="129"/>
      <c r="W27" s="133"/>
      <c r="X27" s="133"/>
      <c r="Y27" s="133"/>
      <c r="Z27" s="133"/>
      <c r="AA27" s="133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51" ht="18.75" customHeight="1">
      <c r="B28" s="179" t="s">
        <v>113</v>
      </c>
      <c r="C28" s="179"/>
      <c r="D28" s="179"/>
      <c r="E28" s="179"/>
      <c r="F28" s="181">
        <v>10</v>
      </c>
      <c r="G28" s="181"/>
      <c r="H28" s="181"/>
      <c r="I28" s="182" t="s">
        <v>114</v>
      </c>
      <c r="J28" s="182"/>
      <c r="K28" s="130"/>
      <c r="W28" s="183" t="s">
        <v>106</v>
      </c>
      <c r="X28" s="183"/>
      <c r="Y28" s="183"/>
      <c r="Z28" s="183"/>
      <c r="AA28" s="183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8.75" customHeight="1">
      <c r="W29" s="232" t="s">
        <v>107</v>
      </c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</row>
    <row r="30" spans="1:51" ht="18.75" customHeight="1"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</row>
    <row r="31" spans="1:51" ht="18.75" customHeight="1">
      <c r="W31" s="121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3"/>
      <c r="AS31" s="123"/>
      <c r="AT31" s="123"/>
      <c r="AU31" s="123"/>
      <c r="AV31" s="123"/>
      <c r="AW31" s="123"/>
      <c r="AX31" s="123"/>
      <c r="AY31" s="123"/>
    </row>
    <row r="32" spans="1:51" ht="18.75" customHeight="1">
      <c r="W32" s="126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242" t="s">
        <v>108</v>
      </c>
      <c r="AR32" s="243"/>
      <c r="AS32" s="243"/>
      <c r="AT32" s="243"/>
      <c r="AU32" s="244" t="s">
        <v>109</v>
      </c>
      <c r="AV32" s="246"/>
      <c r="AW32" s="247"/>
      <c r="AX32" s="250"/>
      <c r="AY32" s="251"/>
    </row>
    <row r="33" spans="23:51" ht="18.75" customHeight="1">
      <c r="W33" s="254"/>
      <c r="X33" s="254"/>
      <c r="Y33" s="254"/>
      <c r="Z33" s="254"/>
      <c r="AA33" s="254"/>
      <c r="AB33" s="127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255"/>
      <c r="AR33" s="256"/>
      <c r="AS33" s="256"/>
      <c r="AT33" s="257"/>
      <c r="AU33" s="245"/>
      <c r="AV33" s="248"/>
      <c r="AW33" s="249"/>
      <c r="AX33" s="252"/>
      <c r="AY33" s="253"/>
    </row>
  </sheetData>
  <mergeCells count="92">
    <mergeCell ref="AQ32:AT32"/>
    <mergeCell ref="AU32:AU33"/>
    <mergeCell ref="AV32:AW33"/>
    <mergeCell ref="AX32:AY33"/>
    <mergeCell ref="W33:AA33"/>
    <mergeCell ref="AQ33:AT33"/>
    <mergeCell ref="W28:AA28"/>
    <mergeCell ref="W29:AY29"/>
    <mergeCell ref="W30:AY30"/>
    <mergeCell ref="W25:AS25"/>
    <mergeCell ref="AT25:AY25"/>
    <mergeCell ref="W26:AS26"/>
    <mergeCell ref="AT26:AY26"/>
    <mergeCell ref="X23:AE23"/>
    <mergeCell ref="AF23:AJ23"/>
    <mergeCell ref="AL23:AS23"/>
    <mergeCell ref="AT23:AY23"/>
    <mergeCell ref="W24:AS24"/>
    <mergeCell ref="AT24:AY24"/>
    <mergeCell ref="X21:AE21"/>
    <mergeCell ref="AF21:AJ21"/>
    <mergeCell ref="AL21:AS21"/>
    <mergeCell ref="AT21:AY21"/>
    <mergeCell ref="X22:AE22"/>
    <mergeCell ref="AF22:AJ22"/>
    <mergeCell ref="AL22:AS22"/>
    <mergeCell ref="AT22:AY22"/>
    <mergeCell ref="X19:AE19"/>
    <mergeCell ref="AF19:AJ19"/>
    <mergeCell ref="AL19:AS19"/>
    <mergeCell ref="AT19:AY19"/>
    <mergeCell ref="X20:AE20"/>
    <mergeCell ref="AF20:AJ20"/>
    <mergeCell ref="AL20:AS20"/>
    <mergeCell ref="AT20:AY20"/>
    <mergeCell ref="X17:AE17"/>
    <mergeCell ref="AF17:AJ17"/>
    <mergeCell ref="AL17:AS17"/>
    <mergeCell ref="AT17:AY17"/>
    <mergeCell ref="X18:AE18"/>
    <mergeCell ref="AF18:AJ18"/>
    <mergeCell ref="AL18:AS18"/>
    <mergeCell ref="AT18:AY18"/>
    <mergeCell ref="X15:AE15"/>
    <mergeCell ref="AF15:AJ15"/>
    <mergeCell ref="AL15:AS15"/>
    <mergeCell ref="AT15:AY15"/>
    <mergeCell ref="X16:AE16"/>
    <mergeCell ref="AF16:AJ16"/>
    <mergeCell ref="AL16:AS16"/>
    <mergeCell ref="AT16:AY16"/>
    <mergeCell ref="X14:AE14"/>
    <mergeCell ref="AF14:AJ14"/>
    <mergeCell ref="AL14:AS14"/>
    <mergeCell ref="AT14:AY14"/>
    <mergeCell ref="G14:S14"/>
    <mergeCell ref="W12:AY12"/>
    <mergeCell ref="W13:AE13"/>
    <mergeCell ref="AF13:AJ13"/>
    <mergeCell ref="AK13:AS13"/>
    <mergeCell ref="AT13:AY13"/>
    <mergeCell ref="B12:F12"/>
    <mergeCell ref="G12:S12"/>
    <mergeCell ref="B15:F15"/>
    <mergeCell ref="G15:S15"/>
    <mergeCell ref="B16:F16"/>
    <mergeCell ref="G16:S16"/>
    <mergeCell ref="B13:F13"/>
    <mergeCell ref="G13:S13"/>
    <mergeCell ref="B14:F14"/>
    <mergeCell ref="B19:S19"/>
    <mergeCell ref="P20:S22"/>
    <mergeCell ref="B27:E27"/>
    <mergeCell ref="F27:J27"/>
    <mergeCell ref="B28:E28"/>
    <mergeCell ref="F28:H28"/>
    <mergeCell ref="I28:J28"/>
    <mergeCell ref="B25:D25"/>
    <mergeCell ref="B26:E26"/>
    <mergeCell ref="F26:J26"/>
    <mergeCell ref="B20:G22"/>
    <mergeCell ref="H20:O22"/>
    <mergeCell ref="AK8:AY8"/>
    <mergeCell ref="AK9:AY9"/>
    <mergeCell ref="AR10:AT10"/>
    <mergeCell ref="AU10:AY10"/>
    <mergeCell ref="AR2:AT2"/>
    <mergeCell ref="AU2:AY2"/>
    <mergeCell ref="B3:AY4"/>
    <mergeCell ref="D6:N7"/>
    <mergeCell ref="O6:P7"/>
    <mergeCell ref="B9:P11"/>
  </mergeCells>
  <phoneticPr fontId="2"/>
  <dataValidations disablePrompts="1" count="1">
    <dataValidation type="date" operator="greaterThanOrEqual" allowBlank="1" showInputMessage="1" showErrorMessage="1" sqref="AQ33:AT33">
      <formula1>TODAY()-365*6</formula1>
    </dataValidation>
  </dataValidations>
  <pageMargins left="0.39370078740157483" right="0.39370078740157483" top="0.59055118110236227" bottom="0.39370078740157483" header="0.31496062992125984" footer="0.31496062992125984"/>
  <pageSetup paperSize="9" scale="8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O23"/>
  <sheetViews>
    <sheetView zoomScale="75" zoomScaleNormal="75" workbookViewId="0">
      <selection activeCell="E21" sqref="E21:H23"/>
    </sheetView>
  </sheetViews>
  <sheetFormatPr defaultRowHeight="13.5"/>
  <cols>
    <col min="1" max="3" width="10.625" customWidth="1"/>
    <col min="4" max="4" width="16.5" customWidth="1"/>
    <col min="5" max="5" width="10.625" customWidth="1"/>
    <col min="6" max="6" width="14.375" customWidth="1"/>
    <col min="7" max="7" width="8.625" customWidth="1"/>
    <col min="8" max="8" width="12.75" customWidth="1"/>
    <col min="9" max="9" width="9.625" customWidth="1"/>
    <col min="10" max="10" width="8.75" customWidth="1"/>
    <col min="11" max="11" width="6.5" customWidth="1"/>
    <col min="12" max="12" width="7.125" customWidth="1"/>
    <col min="13" max="13" width="9.125" customWidth="1"/>
  </cols>
  <sheetData>
    <row r="1" spans="1:15" ht="14.25">
      <c r="N1" s="91"/>
    </row>
    <row r="5" spans="1:15" ht="18" customHeight="1" thickBot="1">
      <c r="A5" s="92"/>
      <c r="B5" s="92"/>
      <c r="C5" s="92"/>
      <c r="D5" s="92"/>
      <c r="E5" s="92"/>
      <c r="F5" s="92"/>
      <c r="G5" s="93"/>
      <c r="H5" s="93"/>
      <c r="I5" s="93"/>
      <c r="J5" s="93"/>
      <c r="K5" s="93"/>
      <c r="L5" s="93"/>
      <c r="M5" s="258">
        <f ca="1">見積書表紙!AU2</f>
        <v>44735</v>
      </c>
      <c r="N5" s="258"/>
      <c r="O5" s="258"/>
    </row>
    <row r="20" spans="1:15" ht="13.5" customHeight="1">
      <c r="B20" s="94"/>
      <c r="C20" s="94"/>
      <c r="D20" s="94"/>
      <c r="J20" s="94"/>
      <c r="K20" s="94"/>
      <c r="L20" s="94"/>
      <c r="M20" s="94"/>
      <c r="N20" s="94"/>
      <c r="O20" s="94"/>
    </row>
    <row r="21" spans="1:15" ht="13.5" customHeight="1">
      <c r="A21" s="94"/>
      <c r="B21" s="94"/>
      <c r="C21" s="94"/>
      <c r="D21" s="94"/>
      <c r="E21" s="259" t="str">
        <f>見積書表紙!D6</f>
        <v>小林　龍</v>
      </c>
      <c r="F21" s="259"/>
      <c r="G21" s="259"/>
      <c r="H21" s="259"/>
      <c r="I21" s="261" t="str">
        <f>見積書表紙!O6</f>
        <v>様</v>
      </c>
      <c r="J21" s="94"/>
      <c r="K21" s="94"/>
      <c r="L21" s="94"/>
      <c r="M21" s="94"/>
      <c r="N21" s="94"/>
      <c r="O21" s="94"/>
    </row>
    <row r="22" spans="1:15" ht="13.5" customHeight="1">
      <c r="A22" s="94"/>
      <c r="B22" s="94"/>
      <c r="C22" s="94"/>
      <c r="D22" s="94"/>
      <c r="E22" s="259"/>
      <c r="F22" s="259"/>
      <c r="G22" s="259"/>
      <c r="H22" s="259"/>
      <c r="I22" s="261"/>
      <c r="J22" s="94"/>
      <c r="K22" s="94"/>
      <c r="L22" s="94"/>
      <c r="M22" s="94"/>
      <c r="N22" s="94"/>
      <c r="O22" s="94"/>
    </row>
    <row r="23" spans="1:15">
      <c r="E23" s="260"/>
      <c r="F23" s="260"/>
      <c r="G23" s="260"/>
      <c r="H23" s="260"/>
      <c r="I23" s="262"/>
    </row>
  </sheetData>
  <mergeCells count="3">
    <mergeCell ref="M5:O5"/>
    <mergeCell ref="E21:H23"/>
    <mergeCell ref="I21:I23"/>
  </mergeCells>
  <phoneticPr fontId="2"/>
  <pageMargins left="0.59055118110236227" right="0" top="0.78740157480314965" bottom="0.59055118110236227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詳細見積表紙</vt:lpstr>
      <vt:lpstr>実行予算</vt:lpstr>
      <vt:lpstr>原価</vt:lpstr>
      <vt:lpstr>内訳明細書</vt:lpstr>
      <vt:lpstr>見積書表紙</vt:lpstr>
      <vt:lpstr>表紙</vt:lpstr>
      <vt:lpstr>原価!Print_Area</vt:lpstr>
      <vt:lpstr>実行予算!Print_Area</vt:lpstr>
      <vt:lpstr>詳細見積表紙!Print_Area</vt:lpstr>
      <vt:lpstr>内訳明細書!Print_Area</vt:lpstr>
    </vt:vector>
  </TitlesOfParts>
  <Company>株式会社オムラ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NAKAMURA</cp:lastModifiedBy>
  <cp:lastPrinted>2022-06-23T01:03:45Z</cp:lastPrinted>
  <dcterms:created xsi:type="dcterms:W3CDTF">2000-03-23T06:45:09Z</dcterms:created>
  <dcterms:modified xsi:type="dcterms:W3CDTF">2022-06-23T01:05:08Z</dcterms:modified>
</cp:coreProperties>
</file>